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66" activeTab="0"/>
  </bookViews>
  <sheets>
    <sheet name="Ekamutner ev caxser" sheetId="1" r:id="rId1"/>
    <sheet name="Komunal" sheetId="2" state="hidden" r:id="rId2"/>
  </sheets>
  <externalReferences>
    <externalReference r:id="rId5"/>
  </externalReferences>
  <definedNames>
    <definedName name="_COMPANYNAME">'[1]Page 1'!$B$12</definedName>
    <definedName name="_DATE2">'[1]Page 1'!$B$17</definedName>
    <definedName name="_xlnm.Print_Area" localSheetId="0">'Ekamutner ev caxser'!$A$1:$D$85</definedName>
    <definedName name="_xlnm.Print_Area" localSheetId="1">'Komunal'!$A$1:$Q$36</definedName>
    <definedName name="Tab" localSheetId="1">#REF!</definedName>
    <definedName name="Tab">#REF!</definedName>
    <definedName name="Tab1CodeCol" localSheetId="0">#REF!</definedName>
    <definedName name="Tab1CodeCol" localSheetId="1">#REF!</definedName>
    <definedName name="Tab1CodeCol">#REF!</definedName>
    <definedName name="Tab1Col" localSheetId="1">#REF!</definedName>
    <definedName name="Tab1Col">#REF!</definedName>
    <definedName name="Tab1Col1" localSheetId="0">#REF!</definedName>
    <definedName name="Tab1Col1" localSheetId="1">#REF!</definedName>
    <definedName name="Tab1Col1">#REF!</definedName>
    <definedName name="Tab1ColLast" localSheetId="0">#REF!</definedName>
    <definedName name="Tab1ColLast" localSheetId="1">#REF!</definedName>
    <definedName name="Tab1ColLast">#REF!</definedName>
    <definedName name="Tab1Row1" localSheetId="0">#REF!</definedName>
    <definedName name="Tab1Row1" localSheetId="1">#REF!</definedName>
    <definedName name="Tab1Row1">#REF!</definedName>
    <definedName name="Tab1RowCode" localSheetId="0">#REF!</definedName>
    <definedName name="Tab1RowCode" localSheetId="1">#REF!</definedName>
    <definedName name="Tab1RowCode">#REF!</definedName>
    <definedName name="Tab1RowLast" localSheetId="0">#REF!</definedName>
    <definedName name="Tab1RowLast" localSheetId="1">#REF!</definedName>
    <definedName name="Tab1RowLast">#REF!</definedName>
    <definedName name="Tab2CodeCol" localSheetId="0">#REF!</definedName>
    <definedName name="Tab2CodeCol" localSheetId="1">#REF!</definedName>
    <definedName name="Tab2CodeCol">#REF!</definedName>
    <definedName name="Tab2Col1" localSheetId="0">#REF!</definedName>
    <definedName name="Tab2Col1" localSheetId="1">#REF!</definedName>
    <definedName name="Tab2Col1">#REF!</definedName>
    <definedName name="Tab2ColLast" localSheetId="0">#REF!</definedName>
    <definedName name="Tab2ColLast" localSheetId="1">#REF!</definedName>
    <definedName name="Tab2ColLast">#REF!</definedName>
    <definedName name="Tab2Row1" localSheetId="0">#REF!</definedName>
    <definedName name="Tab2Row1" localSheetId="1">#REF!</definedName>
    <definedName name="Tab2Row1">#REF!</definedName>
    <definedName name="Tab2RowCode" localSheetId="0">#REF!</definedName>
    <definedName name="Tab2RowCode" localSheetId="1">#REF!</definedName>
    <definedName name="Tab2RowCode">#REF!</definedName>
    <definedName name="Tab2RowLast" localSheetId="0">#REF!</definedName>
    <definedName name="Tab2RowLast" localSheetId="1">#REF!</definedName>
    <definedName name="Tab2RowLast">#REF!</definedName>
    <definedName name="Tab3CodeCol" localSheetId="0">#REF!</definedName>
    <definedName name="Tab3CodeCol" localSheetId="1">#REF!</definedName>
    <definedName name="Tab3CodeCol">#REF!</definedName>
    <definedName name="Tab3Col1" localSheetId="0">#REF!</definedName>
    <definedName name="Tab3Col1" localSheetId="1">#REF!</definedName>
    <definedName name="Tab3Col1">#REF!</definedName>
    <definedName name="Tab3ColLast" localSheetId="0">#REF!</definedName>
    <definedName name="Tab3ColLast" localSheetId="1">#REF!</definedName>
    <definedName name="Tab3ColLast">#REF!</definedName>
    <definedName name="Tab3Row1" localSheetId="0">#REF!</definedName>
    <definedName name="Tab3Row1" localSheetId="1">#REF!</definedName>
    <definedName name="Tab3Row1">#REF!</definedName>
    <definedName name="Tab3RowLast" localSheetId="0">#REF!</definedName>
    <definedName name="Tab3RowLast" localSheetId="1">#REF!</definedName>
    <definedName name="Tab3RowLast">#REF!</definedName>
    <definedName name="Tab4CodeCol" localSheetId="0">#REF!</definedName>
    <definedName name="Tab4CodeCol" localSheetId="1">#REF!</definedName>
    <definedName name="Tab4CodeCol">#REF!</definedName>
    <definedName name="Tab4Col1" localSheetId="0">#REF!</definedName>
    <definedName name="Tab4Col1" localSheetId="1">#REF!</definedName>
    <definedName name="Tab4Col1">#REF!</definedName>
    <definedName name="Tab4ColLast" localSheetId="0">#REF!</definedName>
    <definedName name="Tab4ColLast" localSheetId="1">#REF!</definedName>
    <definedName name="Tab4ColLast">#REF!</definedName>
    <definedName name="Tab4Row1" localSheetId="0">#REF!</definedName>
    <definedName name="Tab4Row1" localSheetId="1">#REF!</definedName>
    <definedName name="Tab4Row1">#REF!</definedName>
    <definedName name="Tab4RowLast" localSheetId="0">#REF!</definedName>
    <definedName name="Tab4RowLast" localSheetId="1">#REF!</definedName>
    <definedName name="Tab4RowLast">#REF!</definedName>
    <definedName name="Tab5CodeCol" localSheetId="0">#REF!</definedName>
    <definedName name="Tab5CodeCol" localSheetId="1">#REF!</definedName>
    <definedName name="Tab5CodeCol">#REF!</definedName>
    <definedName name="Tab5Col1" localSheetId="0">#REF!</definedName>
    <definedName name="Tab5Col1" localSheetId="1">#REF!</definedName>
    <definedName name="Tab5Col1">#REF!</definedName>
    <definedName name="Tab5ColLast" localSheetId="0">#REF!</definedName>
    <definedName name="Tab5ColLast" localSheetId="1">#REF!</definedName>
    <definedName name="Tab5ColLast">#REF!</definedName>
    <definedName name="Tab5Row1" localSheetId="0">#REF!</definedName>
    <definedName name="Tab5Row1" localSheetId="1">#REF!</definedName>
    <definedName name="Tab5Row1">#REF!</definedName>
    <definedName name="Tab5RowLast" localSheetId="0">#REF!</definedName>
    <definedName name="Tab5RowLast" localSheetId="1">#REF!</definedName>
    <definedName name="Tab5RowLast">#REF!</definedName>
    <definedName name="Tab6CodeCol" localSheetId="0">#REF!</definedName>
    <definedName name="Tab6CodeCol" localSheetId="1">#REF!</definedName>
    <definedName name="Tab6CodeCol">#REF!</definedName>
    <definedName name="Tab6Col1" localSheetId="0">#REF!</definedName>
    <definedName name="Tab6Col1" localSheetId="1">#REF!</definedName>
    <definedName name="Tab6Col1">#REF!</definedName>
    <definedName name="Tab6ColLast" localSheetId="0">#REF!</definedName>
    <definedName name="Tab6ColLast" localSheetId="1">#REF!</definedName>
    <definedName name="Tab6ColLast">#REF!</definedName>
    <definedName name="Tab6Row1" localSheetId="0">#REF!</definedName>
    <definedName name="Tab6Row1" localSheetId="1">#REF!</definedName>
    <definedName name="Tab6Row1">#REF!</definedName>
    <definedName name="Tab6RowLast" localSheetId="0">#REF!</definedName>
    <definedName name="Tab6RowLast" localSheetId="1">#REF!</definedName>
    <definedName name="Tab6RowLast">#REF!</definedName>
    <definedName name="Tab7CodeCol" localSheetId="0">#REF!</definedName>
    <definedName name="Tab7CodeCol" localSheetId="1">#REF!</definedName>
    <definedName name="Tab7CodeCol">#REF!</definedName>
    <definedName name="Tab7Col1" localSheetId="0">#REF!</definedName>
    <definedName name="Tab7Col1" localSheetId="1">#REF!</definedName>
    <definedName name="Tab7Col1">#REF!</definedName>
    <definedName name="Tab7ColLast" localSheetId="0">#REF!</definedName>
    <definedName name="Tab7ColLast" localSheetId="1">#REF!</definedName>
    <definedName name="Tab7ColLast">#REF!</definedName>
    <definedName name="Tab7Row1" localSheetId="0">#REF!</definedName>
    <definedName name="Tab7Row1" localSheetId="1">#REF!</definedName>
    <definedName name="Tab7Row1">#REF!</definedName>
    <definedName name="Tab7RowCode" localSheetId="0">#REF!</definedName>
    <definedName name="Tab7RowCode" localSheetId="1">#REF!</definedName>
    <definedName name="Tab7RowCode">#REF!</definedName>
    <definedName name="Tab7RowLast" localSheetId="0">#REF!</definedName>
    <definedName name="Tab7RowLast" localSheetId="1">#REF!</definedName>
    <definedName name="Tab7RowLast">#REF!</definedName>
  </definedNames>
  <calcPr fullCalcOnLoad="1"/>
</workbook>
</file>

<file path=xl/sharedStrings.xml><?xml version="1.0" encoding="utf-8"?>
<sst xmlns="http://schemas.openxmlformats.org/spreadsheetml/2006/main" count="182" uniqueCount="164">
  <si>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</si>
  <si>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</si>
  <si>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</si>
  <si>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</si>
  <si>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</si>
  <si>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</si>
  <si>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</si>
  <si>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</si>
  <si>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</si>
  <si>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</si>
  <si>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Երևանի քաղաքապետի</t>
  </si>
  <si>
    <t>ԸՆԴԱՄԵՆԸ ԵԿԱՄՈՒՏՆԵՐ</t>
  </si>
  <si>
    <t>ԸՆԴԱՄԵՆԸ ԾԱԽՍԵՐ</t>
  </si>
  <si>
    <t xml:space="preserve">Հաստատված է </t>
  </si>
  <si>
    <t>Ն  Ա  Խ  Ա  Հ  Ա  Շ  Ի  Վ</t>
  </si>
  <si>
    <t xml:space="preserve">  հազ.դրամ</t>
  </si>
  <si>
    <t>ԽՈՐՀՐԴԻ ՆԱԽԱԳԱՀ՝</t>
  </si>
  <si>
    <t>ՏԵՂԵԿԱՆՔ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</si>
  <si>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</si>
  <si>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</si>
  <si>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</si>
  <si>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</si>
  <si>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</si>
  <si>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Ընդամենը</t>
  </si>
  <si>
    <t>/ստորագրություն/</t>
  </si>
  <si>
    <t>կոմունալ վճարների վերաբերյալ</t>
  </si>
  <si>
    <t>Ամիսներ</t>
  </si>
  <si>
    <t>Գազ</t>
  </si>
  <si>
    <t xml:space="preserve">Էլ.էներգիա  </t>
  </si>
  <si>
    <t>հունվար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</si>
  <si>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</si>
  <si>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</si>
  <si>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</si>
  <si>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</si>
  <si>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</si>
  <si>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</si>
  <si>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</si>
  <si>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</si>
  <si>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 xml:space="preserve">նոյեմբեր </t>
  </si>
  <si>
    <t>դեկտեմբեր</t>
  </si>
  <si>
    <t>/անուն, ազգանուն</t>
  </si>
  <si>
    <t xml:space="preserve">      1 խմ =</t>
  </si>
  <si>
    <t>h/h</t>
  </si>
  <si>
    <t>ԵԿԱՄՈՒՏՆԵՐ, այդ թվում՝</t>
  </si>
  <si>
    <t>ԾԱԽՍԵՐ, այդ թվում՝</t>
  </si>
  <si>
    <t xml:space="preserve">Ջուր </t>
  </si>
  <si>
    <t>Կազմակերպության անվանումը</t>
  </si>
  <si>
    <t>%</t>
  </si>
  <si>
    <t>ԸՆԴԱՄԵՆԸ</t>
  </si>
  <si>
    <t xml:space="preserve">Ամբողջը կոմունալ համավճար՝ 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</si>
  <si>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</si>
  <si>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</si>
  <si>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</si>
  <si>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</si>
  <si>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</si>
  <si>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</si>
  <si>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</si>
  <si>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</si>
  <si>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</si>
  <si>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</si>
  <si>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</si>
  <si>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</si>
  <si>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</si>
  <si>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</si>
  <si>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</si>
  <si>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</si>
  <si>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</si>
  <si>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</si>
  <si>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</si>
  <si>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</si>
  <si>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</si>
  <si>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</si>
  <si>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</si>
  <si>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</si>
  <si>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</si>
  <si>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</si>
  <si>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</si>
  <si>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</si>
  <si>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</si>
  <si>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</si>
  <si>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</si>
  <si>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</si>
  <si>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</si>
  <si>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</si>
  <si>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</si>
  <si>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</si>
  <si>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</si>
  <si>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</si>
  <si>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</si>
  <si>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</si>
  <si>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</si>
  <si>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</si>
  <si>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</si>
  <si>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</si>
  <si>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</si>
  <si>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</si>
  <si>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</si>
  <si>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</si>
  <si>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</si>
  <si>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Գույքահարկ</t>
  </si>
  <si>
    <t>Վճարովի ծառայություն, Ուսումնական պրակտիկա, Ակտիվների օտարում</t>
  </si>
  <si>
    <t>Սուբսիդիա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</si>
  <si>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</si>
  <si>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</si>
  <si>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</si>
  <si>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</si>
  <si>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</si>
  <si>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</si>
  <si>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եկամուտներ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</si>
  <si>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</si>
  <si>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</si>
  <si>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</si>
  <si>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</si>
  <si>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</si>
  <si>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</si>
  <si>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>այլ դրամաշնորհներ</t>
  </si>
  <si>
    <t>սոցիալապես անապահով երեխաների դասագրքերի վարձավճարի 
փոխհատուցում</t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</si>
  <si>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</si>
  <si>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</si>
  <si>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Աղբահանության գծով</t>
  </si>
  <si>
    <t>ԵՐԵՎԱՆԻ ՔԱՂԱՔԱՊԵՏԱՐԱՆԻ 
ԱՇԽԱՏԱԿԱԶՄԻ ՔԱՐՏՈՒՂԱՐ՝</t>
  </si>
  <si>
    <t xml:space="preserve">                                              Կ.Տ</t>
  </si>
  <si>
    <t>N --------------- - Ա որոշմամբ</t>
  </si>
  <si>
    <t>180 դրամ</t>
  </si>
  <si>
    <t>փետրվար</t>
  </si>
  <si>
    <t>Կոմունալ համավճարներ /հազ.դրամ/</t>
  </si>
  <si>
    <t xml:space="preserve">    Դ. ՀԱՄԲԱՐՅԱՆ</t>
  </si>
  <si>
    <t>Տարակարգ</t>
  </si>
  <si>
    <t>Ապրանքների մատակարարում և ծառայությունների մատուցում` այդ թվում՝</t>
  </si>
  <si>
    <t>վճարովի ծառայություններից</t>
  </si>
  <si>
    <t>ուսումնական պրակտիկայից</t>
  </si>
  <si>
    <r>
      <t xml:space="preserve">ԱԱՀ վճարող համարվող ՀՈԱԿ-ները վճարովի ծառայությունից </t>
    </r>
    <r>
      <rPr>
        <u val="single"/>
        <sz val="10"/>
        <rFont val="GHEA Grapalat"/>
        <family val="3"/>
      </rPr>
      <t>եկամուտները պետք է ճանաչեն առանց ԱԱՀ-ի</t>
    </r>
    <r>
      <rPr>
        <sz val="10"/>
        <rFont val="GHEA Grapalat"/>
        <family val="3"/>
      </rPr>
      <t xml:space="preserve">: </t>
    </r>
  </si>
  <si>
    <r>
      <t xml:space="preserve">ԱԱՀ վճարող համարվող ՀՈԱԿ-ները ուսումնական պրակտիկայից </t>
    </r>
    <r>
      <rPr>
        <u val="single"/>
        <sz val="10"/>
        <rFont val="GHEA Grapalat"/>
        <family val="3"/>
      </rPr>
      <t>եկամուտները պետք է ճանաչեն առանց ԱԱՀ-ի</t>
    </r>
    <r>
      <rPr>
        <sz val="10"/>
        <rFont val="GHEA Grapalat"/>
        <family val="3"/>
      </rPr>
      <t xml:space="preserve">: </t>
    </r>
  </si>
  <si>
    <r>
      <t xml:space="preserve">ԱԱՀ վճարող համարվող ՀՈԱԿ-ները վարձակալությունից </t>
    </r>
    <r>
      <rPr>
        <u val="single"/>
        <sz val="10"/>
        <rFont val="GHEA Grapalat"/>
        <family val="3"/>
      </rPr>
      <t>եկամուտները պետք է ճանաչեն առանց ԱԱՀ-ի</t>
    </r>
    <r>
      <rPr>
        <sz val="10"/>
        <rFont val="GHEA Grapalat"/>
        <family val="3"/>
      </rPr>
      <t xml:space="preserve">: </t>
    </r>
  </si>
  <si>
    <t>«-------» ----------------- 2021թ․</t>
  </si>
  <si>
    <t>2021թ. գումարային (դրամ)</t>
  </si>
  <si>
    <t>մինչև 400 կվտ</t>
  </si>
  <si>
    <t>1 կվտ/ժամ =</t>
  </si>
  <si>
    <t>400 կվտ-ից ավելիի դեպքում</t>
  </si>
  <si>
    <t>2020թ. 
(խոր/մետր)</t>
  </si>
  <si>
    <t>2019թ. (խոր/մետր)</t>
  </si>
  <si>
    <t>2019թ.  (կվտ/ժամ)</t>
  </si>
  <si>
    <t>2019թ.  (խոր/մետր)</t>
  </si>
  <si>
    <t>2020թ.  (կվտ/ժամ)</t>
  </si>
  <si>
    <t xml:space="preserve">* 2021թ. խոր/մետր կամ կվտ/ժամերը գրել 2019թ. կամ 2020թ. յուրաքանչյուր ամսվա առավելագույնը:  </t>
  </si>
  <si>
    <t>2020թ. գումարային (դրամ)</t>
  </si>
  <si>
    <r>
      <t>2021թ.</t>
    </r>
    <r>
      <rPr>
        <b/>
        <sz val="9"/>
        <color indexed="8"/>
        <rFont val="GHEA Grapalat"/>
        <family val="3"/>
      </rPr>
      <t>գումարային (դրամ)</t>
    </r>
  </si>
  <si>
    <r>
      <t>2021թ.</t>
    </r>
    <r>
      <rPr>
        <b/>
        <sz val="12"/>
        <color indexed="8"/>
        <rFont val="GHEA Grapalat"/>
        <family val="3"/>
      </rPr>
      <t>*</t>
    </r>
    <r>
      <rPr>
        <b/>
        <sz val="9"/>
        <color indexed="8"/>
        <rFont val="GHEA Grapalat"/>
        <family val="3"/>
      </rPr>
      <t xml:space="preserve"> (խոր/մետր)</t>
    </r>
  </si>
  <si>
    <r>
      <t>2021թ.</t>
    </r>
    <r>
      <rPr>
        <b/>
        <sz val="12"/>
        <color indexed="8"/>
        <rFont val="GHEA Grapalat"/>
        <family val="3"/>
      </rPr>
      <t>*</t>
    </r>
    <r>
      <rPr>
        <b/>
        <sz val="9"/>
        <color indexed="8"/>
        <rFont val="GHEA Grapalat"/>
        <family val="3"/>
      </rPr>
      <t xml:space="preserve"> (կվտ/ժամ)</t>
    </r>
  </si>
  <si>
    <t>դրամ</t>
  </si>
  <si>
    <r>
      <t xml:space="preserve">ԸՆԴԱՄԵՆԸ` </t>
    </r>
    <r>
      <rPr>
        <b/>
        <sz val="10"/>
        <color indexed="8"/>
        <rFont val="GHEA Grapalat"/>
        <family val="3"/>
      </rPr>
      <t>Կոմունալ համավճարներ</t>
    </r>
  </si>
  <si>
    <t>Աշխատավարձ</t>
  </si>
  <si>
    <t>Կրթական, մշակութային և սպորտային նպաստներ բյուջեից</t>
  </si>
  <si>
    <t>նոր տողեր ավելացնել 13 և 14 տողերի միջև</t>
  </si>
  <si>
    <t>Թ.Հովհաննիսյան</t>
  </si>
  <si>
    <t>Ս.Ասատրյան</t>
  </si>
  <si>
    <r>
      <t>81մանկապարտեզը գազի և կաթսայատան սպասարկման բոլոր ծախսերը 100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GHEA Grapalat"/>
        <family val="3"/>
      </rPr>
      <t xml:space="preserve"> վճարում է 116դպրոցին, իսկ 116դպրոցը 152դպրոցին վճարում է 80% համաձայմ պայմանագրի</t>
    </r>
  </si>
  <si>
    <t>152դպրոց</t>
  </si>
  <si>
    <t>Բացվածք բացատրագրում</t>
  </si>
  <si>
    <t xml:space="preserve">«Երևանի հ.116 հիմնական դպրոց» ՊՈԱԿ-ի </t>
  </si>
  <si>
    <t xml:space="preserve">Հավելված 181 </t>
  </si>
  <si>
    <t>Միջոցառումների գծով</t>
  </si>
  <si>
    <t>Ա.Բադալյան</t>
  </si>
  <si>
    <t xml:space="preserve">  2022թ. եկամուտների ու ծախսերի բյուջեի նախագիծ </t>
  </si>
</sst>
</file>

<file path=xl/styles.xml><?xml version="1.0" encoding="utf-8"?>
<styleSheet xmlns="http://schemas.openxmlformats.org/spreadsheetml/2006/main">
  <numFmts count="1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0.0"/>
    <numFmt numFmtId="165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b/>
      <sz val="9"/>
      <color indexed="8"/>
      <name val="GHEA Grapalat"/>
      <family val="3"/>
    </font>
    <font>
      <sz val="14"/>
      <name val="GHEA Grapalat"/>
      <family val="3"/>
    </font>
    <font>
      <u val="single"/>
      <sz val="10"/>
      <name val="GHEA Grapalat"/>
      <family val="3"/>
    </font>
    <font>
      <b/>
      <sz val="12"/>
      <color indexed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2" fillId="0" borderId="9" applyNumberFormat="0" applyFill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0" fillId="0" borderId="0" xfId="39" applyFont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0" fontId="20" fillId="0" borderId="0" xfId="39" applyFont="1" applyFill="1" applyBorder="1" applyAlignment="1" applyProtection="1">
      <alignment horizontal="center" vertical="center"/>
      <protection locked="0"/>
    </xf>
    <xf numFmtId="164" fontId="20" fillId="0" borderId="0" xfId="43" applyNumberFormat="1" applyFont="1" applyFill="1" applyBorder="1" applyAlignment="1" applyProtection="1">
      <alignment horizontal="center" vertical="center"/>
      <protection locked="0"/>
    </xf>
    <xf numFmtId="0" fontId="23" fillId="0" borderId="0" xfId="43" applyFont="1" applyFill="1" applyProtection="1">
      <alignment/>
      <protection hidden="1"/>
    </xf>
    <xf numFmtId="0" fontId="23" fillId="0" borderId="0" xfId="43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43" applyNumberFormat="1" applyFont="1" applyFill="1" applyProtection="1">
      <alignment/>
      <protection hidden="1"/>
    </xf>
    <xf numFmtId="0" fontId="37" fillId="0" borderId="0" xfId="43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hidden="1"/>
    </xf>
    <xf numFmtId="0" fontId="21" fillId="0" borderId="0" xfId="43" applyFont="1" applyFill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39" applyFont="1" applyFill="1" applyBorder="1" applyAlignment="1" applyProtection="1">
      <alignment horizontal="center" vertical="center"/>
      <protection locked="0"/>
    </xf>
    <xf numFmtId="164" fontId="25" fillId="0" borderId="0" xfId="43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hidden="1"/>
    </xf>
    <xf numFmtId="0" fontId="20" fillId="0" borderId="0" xfId="39" applyFont="1" applyFill="1" applyBorder="1" applyAlignment="1" applyProtection="1">
      <alignment vertical="center"/>
      <protection/>
    </xf>
    <xf numFmtId="2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/>
    </xf>
    <xf numFmtId="164" fontId="19" fillId="0" borderId="0" xfId="4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/>
    </xf>
    <xf numFmtId="164" fontId="21" fillId="0" borderId="0" xfId="4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39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hidden="1"/>
    </xf>
    <xf numFmtId="0" fontId="21" fillId="0" borderId="0" xfId="39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39" applyFont="1" applyFill="1" applyBorder="1" applyAlignment="1" applyProtection="1">
      <alignment horizontal="left" vertical="center" wrapText="1"/>
      <protection/>
    </xf>
    <xf numFmtId="0" fontId="20" fillId="0" borderId="0" xfId="39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164" fontId="19" fillId="0" borderId="0" xfId="43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hidden="1"/>
    </xf>
    <xf numFmtId="0" fontId="23" fillId="0" borderId="0" xfId="43" applyNumberFormat="1" applyFont="1" applyFill="1" applyBorder="1" applyAlignment="1" applyProtection="1">
      <alignment horizontal="center" vertical="center"/>
      <protection hidden="1"/>
    </xf>
    <xf numFmtId="165" fontId="23" fillId="0" borderId="0" xfId="43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4" fontId="21" fillId="0" borderId="0" xfId="43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Fill="1" applyBorder="1" applyAlignment="1" applyProtection="1">
      <alignment vertical="center"/>
      <protection/>
    </xf>
    <xf numFmtId="0" fontId="21" fillId="0" borderId="0" xfId="39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3" fillId="0" borderId="0" xfId="39" applyFont="1" applyFill="1" applyBorder="1" applyAlignment="1" applyProtection="1">
      <alignment horizontal="left" vertical="center"/>
      <protection locked="0"/>
    </xf>
    <xf numFmtId="0" fontId="21" fillId="0" borderId="0" xfId="43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165" fontId="21" fillId="0" borderId="0" xfId="43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right" vertical="center"/>
      <protection/>
    </xf>
    <xf numFmtId="164" fontId="19" fillId="0" borderId="0" xfId="43" applyNumberFormat="1" applyFont="1" applyFill="1" applyBorder="1" applyAlignment="1" applyProtection="1">
      <alignment horizontal="center" vertical="center"/>
      <protection/>
    </xf>
    <xf numFmtId="164" fontId="21" fillId="0" borderId="0" xfId="43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Fill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39" applyFont="1" applyFill="1" applyBorder="1" applyAlignment="1" applyProtection="1">
      <alignment horizontal="left" vertical="center"/>
      <protection/>
    </xf>
    <xf numFmtId="0" fontId="19" fillId="0" borderId="0" xfId="43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Fill="1" applyBorder="1" applyAlignment="1" applyProtection="1">
      <alignment horizontal="center" vertical="center"/>
      <protection locked="0"/>
    </xf>
    <xf numFmtId="0" fontId="21" fillId="0" borderId="0" xfId="39" applyFont="1" applyFill="1" applyBorder="1" applyAlignment="1" applyProtection="1">
      <alignment horizontal="left" vertical="center"/>
      <protection locked="0"/>
    </xf>
    <xf numFmtId="0" fontId="23" fillId="0" borderId="0" xfId="43" applyFont="1" applyFill="1" applyAlignment="1" applyProtection="1">
      <alignment horizontal="left" vertical="center"/>
      <protection locked="0"/>
    </xf>
    <xf numFmtId="164" fontId="20" fillId="0" borderId="0" xfId="43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3" fillId="0" borderId="0" xfId="43" applyFont="1" applyFill="1" applyAlignment="1" applyProtection="1">
      <alignment horizontal="right"/>
      <protection locked="0"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43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 quotePrefix="1">
      <alignment horizontal="center" vertical="center"/>
      <protection locked="0"/>
    </xf>
    <xf numFmtId="0" fontId="30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5" fillId="0" borderId="0" xfId="66" applyFont="1" applyAlignment="1">
      <alignment horizontal="center" vertical="center" wrapText="1"/>
      <protection/>
    </xf>
    <xf numFmtId="0" fontId="34" fillId="0" borderId="0" xfId="66" applyFont="1" applyAlignment="1">
      <alignment horizontal="center" vertical="center" wrapText="1"/>
      <protection/>
    </xf>
    <xf numFmtId="0" fontId="32" fillId="0" borderId="13" xfId="66" applyFont="1" applyBorder="1" applyAlignment="1">
      <alignment horizontal="center" vertical="center" wrapText="1"/>
      <protection/>
    </xf>
    <xf numFmtId="0" fontId="32" fillId="0" borderId="14" xfId="66" applyFont="1" applyBorder="1" applyAlignment="1">
      <alignment horizontal="left" vertical="center" wrapText="1"/>
      <protection/>
    </xf>
    <xf numFmtId="0" fontId="32" fillId="24" borderId="14" xfId="66" applyFont="1" applyFill="1" applyBorder="1" applyAlignment="1">
      <alignment horizontal="left" vertical="center" wrapText="1"/>
      <protection/>
    </xf>
    <xf numFmtId="0" fontId="31" fillId="0" borderId="15" xfId="66" applyFont="1" applyBorder="1" applyAlignment="1">
      <alignment horizontal="center" vertical="center" wrapText="1"/>
      <protection/>
    </xf>
    <xf numFmtId="0" fontId="33" fillId="0" borderId="16" xfId="66" applyFont="1" applyBorder="1" applyAlignment="1">
      <alignment horizontal="center" vertical="center" wrapText="1"/>
      <protection/>
    </xf>
    <xf numFmtId="3" fontId="30" fillId="0" borderId="15" xfId="66" applyNumberFormat="1" applyFont="1" applyBorder="1" applyAlignment="1">
      <alignment horizontal="center" vertical="center" wrapText="1"/>
      <protection/>
    </xf>
    <xf numFmtId="3" fontId="30" fillId="0" borderId="17" xfId="66" applyNumberFormat="1" applyFont="1" applyBorder="1" applyAlignment="1">
      <alignment horizontal="center" vertical="center" wrapText="1"/>
      <protection/>
    </xf>
    <xf numFmtId="3" fontId="30" fillId="0" borderId="18" xfId="66" applyNumberFormat="1" applyFont="1" applyBorder="1" applyAlignment="1">
      <alignment horizontal="center" vertical="center" wrapText="1"/>
      <protection/>
    </xf>
    <xf numFmtId="0" fontId="31" fillId="0" borderId="0" xfId="66" applyFont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1" fontId="30" fillId="0" borderId="0" xfId="66" applyNumberFormat="1" applyFont="1" applyBorder="1" applyAlignment="1">
      <alignment horizontal="center" vertical="center" wrapText="1"/>
      <protection/>
    </xf>
    <xf numFmtId="164" fontId="30" fillId="0" borderId="0" xfId="66" applyNumberFormat="1" applyFont="1" applyBorder="1" applyAlignment="1">
      <alignment horizontal="center" vertical="center" wrapText="1"/>
      <protection/>
    </xf>
    <xf numFmtId="164" fontId="30" fillId="0" borderId="0" xfId="66" applyNumberFormat="1" applyFont="1" applyAlignment="1">
      <alignment horizontal="center" vertical="center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36" fillId="0" borderId="20" xfId="66" applyFont="1" applyBorder="1" applyAlignment="1">
      <alignment horizontal="center" vertical="center" wrapText="1"/>
      <protection/>
    </xf>
    <xf numFmtId="0" fontId="30" fillId="0" borderId="20" xfId="66" applyFont="1" applyBorder="1" applyAlignment="1">
      <alignment horizontal="center" vertical="center" wrapText="1"/>
      <protection/>
    </xf>
    <xf numFmtId="0" fontId="31" fillId="0" borderId="13" xfId="66" applyFont="1" applyBorder="1" applyAlignment="1">
      <alignment horizontal="center" vertical="center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31" fillId="0" borderId="10" xfId="66" applyFont="1" applyBorder="1" applyAlignment="1">
      <alignment horizontal="center" vertical="center" wrapText="1"/>
      <protection/>
    </xf>
    <xf numFmtId="164" fontId="35" fillId="0" borderId="21" xfId="66" applyNumberFormat="1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left" vertical="center"/>
      <protection/>
    </xf>
    <xf numFmtId="0" fontId="32" fillId="0" borderId="10" xfId="66" applyFont="1" applyBorder="1" applyAlignment="1">
      <alignment horizontal="center" vertical="center" wrapText="1"/>
      <protection/>
    </xf>
    <xf numFmtId="164" fontId="32" fillId="0" borderId="21" xfId="66" applyNumberFormat="1" applyFont="1" applyBorder="1" applyAlignment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30" fillId="0" borderId="10" xfId="66" applyFont="1" applyBorder="1" applyAlignment="1">
      <alignment horizontal="center" vertical="center" wrapText="1"/>
      <protection/>
    </xf>
    <xf numFmtId="164" fontId="30" fillId="0" borderId="21" xfId="66" applyNumberFormat="1" applyFont="1" applyBorder="1" applyAlignment="1">
      <alignment horizontal="center" vertical="center" wrapText="1"/>
      <protection/>
    </xf>
    <xf numFmtId="0" fontId="30" fillId="0" borderId="15" xfId="66" applyFont="1" applyBorder="1" applyAlignment="1">
      <alignment horizontal="center" vertical="center" wrapText="1"/>
      <protection/>
    </xf>
    <xf numFmtId="0" fontId="30" fillId="0" borderId="17" xfId="66" applyFont="1" applyBorder="1" applyAlignment="1">
      <alignment horizontal="center" vertical="center" wrapText="1"/>
      <protection/>
    </xf>
    <xf numFmtId="164" fontId="30" fillId="0" borderId="22" xfId="66" applyNumberFormat="1" applyFont="1" applyBorder="1" applyAlignment="1">
      <alignment horizontal="center" vertical="center" wrapText="1"/>
      <protection/>
    </xf>
    <xf numFmtId="0" fontId="30" fillId="0" borderId="0" xfId="66" applyFont="1" applyBorder="1" applyAlignment="1">
      <alignment horizontal="center" vertical="center" wrapText="1"/>
      <protection/>
    </xf>
    <xf numFmtId="0" fontId="30" fillId="0" borderId="0" xfId="66" applyFont="1" applyBorder="1" applyAlignment="1">
      <alignment horizontal="left" vertical="center"/>
      <protection/>
    </xf>
    <xf numFmtId="0" fontId="30" fillId="0" borderId="23" xfId="66" applyFont="1" applyBorder="1" applyAlignment="1">
      <alignment horizontal="left" vertical="center"/>
      <protection/>
    </xf>
    <xf numFmtId="0" fontId="30" fillId="0" borderId="23" xfId="66" applyFont="1" applyBorder="1" applyAlignment="1">
      <alignment horizontal="center" vertical="center" wrapText="1"/>
      <protection/>
    </xf>
    <xf numFmtId="164" fontId="30" fillId="0" borderId="23" xfId="66" applyNumberFormat="1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0" fontId="21" fillId="0" borderId="0" xfId="66" applyFont="1" applyAlignment="1">
      <alignment horizontal="center" vertical="center" wrapText="1"/>
      <protection/>
    </xf>
    <xf numFmtId="0" fontId="21" fillId="0" borderId="0" xfId="66" applyFont="1" applyAlignment="1">
      <alignment horizontal="left" vertical="center" wrapText="1"/>
      <protection/>
    </xf>
    <xf numFmtId="0" fontId="28" fillId="0" borderId="0" xfId="66" applyFont="1" applyBorder="1" applyAlignment="1">
      <alignment vertical="center" wrapText="1"/>
      <protection/>
    </xf>
    <xf numFmtId="164" fontId="33" fillId="0" borderId="0" xfId="66" applyNumberFormat="1" applyFont="1" applyAlignment="1">
      <alignment horizontal="center" vertical="center" wrapText="1"/>
      <protection/>
    </xf>
    <xf numFmtId="0" fontId="24" fillId="0" borderId="0" xfId="66" applyFont="1" applyAlignment="1">
      <alignment horizontal="left" vertical="center" wrapText="1"/>
      <protection/>
    </xf>
    <xf numFmtId="0" fontId="24" fillId="0" borderId="0" xfId="66" applyFont="1" applyAlignment="1">
      <alignment horizontal="center" vertical="center" wrapText="1"/>
      <protection/>
    </xf>
    <xf numFmtId="0" fontId="26" fillId="0" borderId="0" xfId="66" applyFont="1" applyBorder="1" applyAlignment="1">
      <alignment vertical="center" wrapText="1"/>
      <protection/>
    </xf>
    <xf numFmtId="0" fontId="21" fillId="0" borderId="0" xfId="66" applyFont="1" applyAlignment="1">
      <alignment horizontal="left" vertical="center"/>
      <protection/>
    </xf>
    <xf numFmtId="0" fontId="21" fillId="0" borderId="0" xfId="66" applyFont="1" applyBorder="1" applyAlignment="1">
      <alignment vertical="center" wrapText="1"/>
      <protection/>
    </xf>
    <xf numFmtId="0" fontId="30" fillId="0" borderId="0" xfId="66" applyFont="1" applyAlignment="1">
      <alignment horizontal="left" vertical="center" wrapText="1"/>
      <protection/>
    </xf>
    <xf numFmtId="0" fontId="29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right" vertical="center"/>
      <protection/>
    </xf>
    <xf numFmtId="0" fontId="34" fillId="0" borderId="0" xfId="64" applyFont="1" applyAlignment="1">
      <alignment horizontal="right"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64" fontId="23" fillId="0" borderId="0" xfId="0" applyNumberFormat="1" applyFont="1" applyAlignment="1" applyProtection="1">
      <alignment horizontal="center" vertical="center"/>
      <protection locked="0"/>
    </xf>
    <xf numFmtId="164" fontId="31" fillId="0" borderId="10" xfId="66" applyNumberFormat="1" applyFont="1" applyBorder="1" applyAlignment="1">
      <alignment horizontal="center" vertical="center" wrapText="1"/>
      <protection/>
    </xf>
    <xf numFmtId="164" fontId="32" fillId="0" borderId="10" xfId="66" applyNumberFormat="1" applyFont="1" applyBorder="1" applyAlignment="1">
      <alignment horizontal="center" vertical="center" wrapText="1"/>
      <protection/>
    </xf>
    <xf numFmtId="164" fontId="31" fillId="0" borderId="13" xfId="66" applyNumberFormat="1" applyFont="1" applyBorder="1" applyAlignment="1">
      <alignment horizontal="center" vertical="center" wrapText="1"/>
      <protection/>
    </xf>
    <xf numFmtId="164" fontId="31" fillId="0" borderId="21" xfId="66" applyNumberFormat="1" applyFont="1" applyBorder="1" applyAlignment="1">
      <alignment horizontal="center" vertical="center" wrapText="1"/>
      <protection/>
    </xf>
    <xf numFmtId="164" fontId="32" fillId="0" borderId="13" xfId="66" applyNumberFormat="1" applyFont="1" applyBorder="1" applyAlignment="1">
      <alignment horizontal="center" vertical="center" wrapText="1"/>
      <protection/>
    </xf>
    <xf numFmtId="164" fontId="20" fillId="0" borderId="0" xfId="39" applyNumberFormat="1" applyFont="1" applyFill="1" applyBorder="1" applyAlignment="1" applyProtection="1">
      <alignment horizontal="center" vertical="center"/>
      <protection locked="0"/>
    </xf>
    <xf numFmtId="0" fontId="20" fillId="0" borderId="0" xfId="39" applyFont="1" applyFill="1" applyBorder="1" applyAlignment="1" applyProtection="1">
      <alignment vertical="center"/>
      <protection locked="0"/>
    </xf>
    <xf numFmtId="0" fontId="31" fillId="0" borderId="0" xfId="66" applyFont="1" applyAlignment="1">
      <alignment horizontal="right" vertical="center" wrapText="1"/>
      <protection/>
    </xf>
    <xf numFmtId="0" fontId="31" fillId="0" borderId="0" xfId="66" applyFont="1" applyAlignment="1">
      <alignment horizontal="left" vertical="center" wrapText="1"/>
      <protection/>
    </xf>
    <xf numFmtId="3" fontId="30" fillId="0" borderId="24" xfId="66" applyNumberFormat="1" applyFont="1" applyBorder="1" applyAlignment="1">
      <alignment horizontal="center" vertical="center" wrapText="1"/>
      <protection/>
    </xf>
    <xf numFmtId="164" fontId="31" fillId="0" borderId="25" xfId="66" applyNumberFormat="1" applyFont="1" applyBorder="1" applyAlignment="1">
      <alignment horizontal="center" vertical="center" wrapText="1"/>
      <protection/>
    </xf>
    <xf numFmtId="164" fontId="32" fillId="0" borderId="25" xfId="66" applyNumberFormat="1" applyFont="1" applyBorder="1" applyAlignment="1">
      <alignment horizontal="center" vertical="center" wrapText="1"/>
      <protection/>
    </xf>
    <xf numFmtId="0" fontId="30" fillId="0" borderId="25" xfId="66" applyFont="1" applyBorder="1" applyAlignment="1">
      <alignment horizontal="center" vertical="center" wrapText="1"/>
      <protection/>
    </xf>
    <xf numFmtId="0" fontId="30" fillId="0" borderId="18" xfId="66" applyFont="1" applyBorder="1" applyAlignment="1">
      <alignment horizontal="center" vertical="center" wrapText="1"/>
      <protection/>
    </xf>
    <xf numFmtId="0" fontId="21" fillId="0" borderId="0" xfId="66" applyFont="1" applyBorder="1" applyAlignment="1">
      <alignment horizontal="center" vertical="center" wrapText="1"/>
      <protection/>
    </xf>
    <xf numFmtId="0" fontId="26" fillId="0" borderId="0" xfId="66" applyFont="1" applyBorder="1" applyAlignment="1">
      <alignment horizontal="center" vertical="center" wrapText="1"/>
      <protection/>
    </xf>
    <xf numFmtId="3" fontId="30" fillId="0" borderId="16" xfId="66" applyNumberFormat="1" applyFont="1" applyBorder="1" applyAlignment="1">
      <alignment horizontal="center" vertical="center" wrapText="1"/>
      <protection/>
    </xf>
    <xf numFmtId="0" fontId="28" fillId="0" borderId="0" xfId="66" applyFont="1" applyBorder="1" applyAlignment="1">
      <alignment horizontal="center" vertical="center" wrapText="1"/>
      <protection/>
    </xf>
    <xf numFmtId="0" fontId="36" fillId="0" borderId="13" xfId="66" applyFont="1" applyBorder="1" applyAlignment="1">
      <alignment horizontal="center" vertical="center" wrapText="1"/>
      <protection/>
    </xf>
    <xf numFmtId="0" fontId="36" fillId="0" borderId="10" xfId="66" applyFont="1" applyBorder="1" applyAlignment="1">
      <alignment horizontal="center" vertical="center" wrapText="1"/>
      <protection/>
    </xf>
    <xf numFmtId="0" fontId="36" fillId="0" borderId="14" xfId="66" applyFont="1" applyBorder="1" applyAlignment="1">
      <alignment horizontal="center" vertical="center" wrapText="1"/>
      <protection/>
    </xf>
    <xf numFmtId="0" fontId="36" fillId="0" borderId="21" xfId="66" applyFont="1" applyBorder="1" applyAlignment="1">
      <alignment horizontal="center" vertical="center" wrapText="1"/>
      <protection/>
    </xf>
    <xf numFmtId="0" fontId="36" fillId="0" borderId="25" xfId="66" applyFont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left" vertical="center"/>
      <protection/>
    </xf>
    <xf numFmtId="3" fontId="31" fillId="0" borderId="13" xfId="63" applyNumberFormat="1" applyFont="1" applyBorder="1" applyAlignment="1">
      <alignment horizontal="center" vertical="center" wrapText="1"/>
      <protection/>
    </xf>
    <xf numFmtId="3" fontId="31" fillId="0" borderId="25" xfId="63" applyNumberFormat="1" applyFont="1" applyBorder="1" applyAlignment="1">
      <alignment horizontal="center" vertical="center" wrapText="1"/>
      <protection/>
    </xf>
    <xf numFmtId="3" fontId="31" fillId="0" borderId="10" xfId="63" applyNumberFormat="1" applyFont="1" applyBorder="1" applyAlignment="1">
      <alignment horizontal="center" vertical="center" wrapText="1"/>
      <protection/>
    </xf>
    <xf numFmtId="3" fontId="31" fillId="0" borderId="25" xfId="66" applyNumberFormat="1" applyFont="1" applyBorder="1" applyAlignment="1">
      <alignment horizontal="center" vertical="center" wrapText="1"/>
      <protection/>
    </xf>
    <xf numFmtId="3" fontId="31" fillId="0" borderId="13" xfId="66" applyNumberFormat="1" applyFont="1" applyBorder="1" applyAlignment="1">
      <alignment horizontal="center" vertical="center" wrapText="1"/>
      <protection/>
    </xf>
    <xf numFmtId="3" fontId="30" fillId="0" borderId="22" xfId="66" applyNumberFormat="1" applyFont="1" applyBorder="1" applyAlignment="1">
      <alignment horizontal="center" vertical="center" wrapText="1"/>
      <protection/>
    </xf>
    <xf numFmtId="3" fontId="31" fillId="0" borderId="21" xfId="66" applyNumberFormat="1" applyFont="1" applyBorder="1" applyAlignment="1">
      <alignment horizontal="center" vertical="center" wrapText="1"/>
      <protection/>
    </xf>
    <xf numFmtId="3" fontId="31" fillId="0" borderId="14" xfId="63" applyNumberFormat="1" applyFont="1" applyBorder="1" applyAlignment="1">
      <alignment horizontal="center" vertical="center" wrapText="1"/>
      <protection/>
    </xf>
    <xf numFmtId="3" fontId="22" fillId="0" borderId="10" xfId="0" applyNumberFormat="1" applyFont="1" applyBorder="1" applyAlignment="1" applyProtection="1">
      <alignment horizontal="center" vertical="center"/>
      <protection/>
    </xf>
    <xf numFmtId="0" fontId="31" fillId="0" borderId="0" xfId="67" applyFont="1" applyAlignment="1">
      <alignment horizontal="center" vertical="center" wrapText="1"/>
      <protection/>
    </xf>
    <xf numFmtId="0" fontId="31" fillId="0" borderId="0" xfId="67" applyFont="1" applyAlignment="1">
      <alignment horizontal="left" vertical="center" wrapText="1"/>
      <protection/>
    </xf>
    <xf numFmtId="164" fontId="30" fillId="0" borderId="26" xfId="67" applyNumberFormat="1" applyFont="1" applyBorder="1" applyAlignment="1">
      <alignment horizontal="center" vertical="center" wrapText="1"/>
      <protection/>
    </xf>
    <xf numFmtId="0" fontId="30" fillId="0" borderId="19" xfId="67" applyFont="1" applyBorder="1" applyAlignment="1">
      <alignment horizontal="center" vertical="center" wrapText="1"/>
      <protection/>
    </xf>
    <xf numFmtId="0" fontId="30" fillId="0" borderId="20" xfId="67" applyFont="1" applyBorder="1" applyAlignment="1">
      <alignment horizontal="center" vertical="center" wrapText="1"/>
      <protection/>
    </xf>
    <xf numFmtId="0" fontId="30" fillId="0" borderId="26" xfId="67" applyFont="1" applyBorder="1" applyAlignment="1">
      <alignment horizontal="center" vertical="center" wrapText="1"/>
      <protection/>
    </xf>
    <xf numFmtId="0" fontId="30" fillId="0" borderId="27" xfId="67" applyFont="1" applyBorder="1" applyAlignment="1">
      <alignment horizontal="center" vertical="center" wrapText="1"/>
      <protection/>
    </xf>
    <xf numFmtId="0" fontId="39" fillId="0" borderId="0" xfId="0" applyFont="1" applyFill="1" applyAlignment="1" applyProtection="1">
      <alignment vertical="center"/>
      <protection locked="0"/>
    </xf>
    <xf numFmtId="164" fontId="20" fillId="24" borderId="0" xfId="43" applyNumberFormat="1" applyFont="1" applyFill="1" applyBorder="1" applyAlignment="1" applyProtection="1">
      <alignment horizontal="center" vertical="center"/>
      <protection locked="0"/>
    </xf>
    <xf numFmtId="164" fontId="21" fillId="24" borderId="0" xfId="43" applyNumberFormat="1" applyFont="1" applyFill="1" applyBorder="1" applyAlignment="1" applyProtection="1">
      <alignment horizontal="center" vertical="center"/>
      <protection locked="0"/>
    </xf>
    <xf numFmtId="164" fontId="21" fillId="24" borderId="0" xfId="43" applyNumberFormat="1" applyFont="1" applyFill="1" applyBorder="1" applyAlignment="1" applyProtection="1">
      <alignment horizontal="center" vertical="center"/>
      <protection/>
    </xf>
    <xf numFmtId="0" fontId="19" fillId="0" borderId="0" xfId="43" applyFont="1" applyFill="1" applyAlignment="1" applyProtection="1">
      <alignment horizontal="center"/>
      <protection hidden="1"/>
    </xf>
    <xf numFmtId="0" fontId="19" fillId="0" borderId="0" xfId="43" applyFont="1" applyFill="1" applyAlignment="1" applyProtection="1">
      <alignment horizontal="center" vertical="center"/>
      <protection locked="0"/>
    </xf>
    <xf numFmtId="0" fontId="21" fillId="0" borderId="0" xfId="43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10" xfId="67" applyFont="1" applyBorder="1" applyAlignment="1">
      <alignment horizontal="left" vertical="center" wrapText="1"/>
      <protection/>
    </xf>
    <xf numFmtId="0" fontId="30" fillId="0" borderId="17" xfId="66" applyFont="1" applyBorder="1" applyAlignment="1">
      <alignment horizontal="left" vertical="center"/>
      <protection/>
    </xf>
    <xf numFmtId="0" fontId="26" fillId="0" borderId="12" xfId="66" applyFont="1" applyBorder="1" applyAlignment="1">
      <alignment horizontal="center" vertical="center" wrapText="1"/>
      <protection/>
    </xf>
    <xf numFmtId="0" fontId="28" fillId="0" borderId="11" xfId="66" applyFont="1" applyBorder="1" applyAlignment="1">
      <alignment horizontal="center" vertical="center" wrapText="1"/>
      <protection/>
    </xf>
    <xf numFmtId="0" fontId="21" fillId="0" borderId="11" xfId="66" applyFont="1" applyBorder="1" applyAlignment="1">
      <alignment horizontal="center" vertical="center" wrapText="1"/>
      <protection/>
    </xf>
    <xf numFmtId="0" fontId="30" fillId="0" borderId="28" xfId="66" applyFont="1" applyBorder="1" applyAlignment="1">
      <alignment horizontal="center" vertical="center" wrapText="1"/>
      <protection/>
    </xf>
    <xf numFmtId="0" fontId="19" fillId="0" borderId="0" xfId="66" applyFont="1" applyAlignment="1">
      <alignment horizontal="center" vertical="center" wrapText="1"/>
      <protection/>
    </xf>
    <xf numFmtId="0" fontId="21" fillId="0" borderId="0" xfId="66" applyFont="1" applyAlignment="1">
      <alignment horizontal="center" vertical="center" wrapText="1"/>
      <protection/>
    </xf>
    <xf numFmtId="0" fontId="34" fillId="0" borderId="29" xfId="66" applyFont="1" applyBorder="1" applyAlignment="1">
      <alignment horizontal="center" vertical="center" wrapText="1"/>
      <protection/>
    </xf>
    <xf numFmtId="0" fontId="34" fillId="0" borderId="30" xfId="66" applyFont="1" applyBorder="1" applyAlignment="1">
      <alignment horizontal="center" vertical="center" wrapText="1"/>
      <protection/>
    </xf>
    <xf numFmtId="0" fontId="34" fillId="0" borderId="31" xfId="66" applyFont="1" applyBorder="1" applyAlignment="1">
      <alignment horizontal="center" vertical="center" wrapText="1"/>
      <protection/>
    </xf>
    <xf numFmtId="0" fontId="34" fillId="0" borderId="32" xfId="66" applyFont="1" applyBorder="1" applyAlignment="1">
      <alignment horizontal="center" vertical="center" wrapText="1"/>
      <protection/>
    </xf>
    <xf numFmtId="0" fontId="33" fillId="0" borderId="19" xfId="66" applyFont="1" applyBorder="1" applyAlignment="1">
      <alignment horizontal="center" vertical="center" wrapText="1"/>
      <protection/>
    </xf>
    <xf numFmtId="0" fontId="33" fillId="0" borderId="27" xfId="66" applyFont="1" applyBorder="1" applyAlignment="1">
      <alignment horizontal="center" vertical="center" wrapText="1"/>
      <protection/>
    </xf>
    <xf numFmtId="0" fontId="33" fillId="0" borderId="20" xfId="66" applyFont="1" applyBorder="1" applyAlignment="1">
      <alignment horizontal="center" vertical="center" wrapText="1"/>
      <protection/>
    </xf>
    <xf numFmtId="0" fontId="33" fillId="0" borderId="26" xfId="66" applyFont="1" applyBorder="1" applyAlignment="1">
      <alignment horizontal="center" vertical="center" wrapText="1"/>
      <protection/>
    </xf>
    <xf numFmtId="0" fontId="33" fillId="0" borderId="33" xfId="66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17" xfId="37"/>
    <cellStyle name="Normal 2" xfId="38"/>
    <cellStyle name="Normal 2 2" xfId="39"/>
    <cellStyle name="Normal 3" xfId="40"/>
    <cellStyle name="Normal 4" xfId="41"/>
    <cellStyle name="Normal 5" xfId="42"/>
    <cellStyle name="Normal_Sheet1" xfId="43"/>
    <cellStyle name="Percent" xfId="44"/>
    <cellStyle name="Style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3 2" xfId="65"/>
    <cellStyle name="Обычный 3 3" xfId="66"/>
    <cellStyle name="Обычный 3 3 2" xfId="67"/>
    <cellStyle name="Обычный 6" xfId="68"/>
    <cellStyle name="Обычный 7" xfId="69"/>
    <cellStyle name="Плохой" xfId="70"/>
    <cellStyle name="Пояснение" xfId="71"/>
    <cellStyle name="Примечание" xfId="72"/>
    <cellStyle name="Связанная ячейка" xfId="73"/>
    <cellStyle name="Стиль 1" xfId="74"/>
    <cellStyle name="Текст предупреждения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ak.hambardzumyan\Desktop\NAKHAHASHIVNERI%20ORINAKNER\Naxahashivner%20tareskizb%202020\&#1345;&#1415;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8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4.8515625" style="6" customWidth="1"/>
    <col min="2" max="2" width="66.140625" style="6" customWidth="1"/>
    <col min="3" max="3" width="27.28125" style="6" customWidth="1"/>
    <col min="4" max="4" width="17.7109375" style="6" customWidth="1"/>
    <col min="5" max="5" width="14.421875" style="12" customWidth="1"/>
    <col min="6" max="11" width="9.140625" style="4" customWidth="1"/>
    <col min="12" max="60" width="9.140625" style="5" customWidth="1"/>
    <col min="61" max="16384" width="9.140625" style="6" customWidth="1"/>
  </cols>
  <sheetData>
    <row r="1" spans="1:60" s="11" customFormat="1" ht="15.75" customHeight="1">
      <c r="A1" s="9"/>
      <c r="B1" s="10"/>
      <c r="D1" s="94" t="s">
        <v>160</v>
      </c>
      <c r="E1" s="12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1:60" s="11" customFormat="1" ht="15.75" customHeight="1">
      <c r="A2" s="9"/>
      <c r="B2" s="15"/>
      <c r="D2" s="86" t="s">
        <v>13</v>
      </c>
      <c r="E2" s="12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</row>
    <row r="3" spans="1:60" s="11" customFormat="1" ht="15.75" customHeight="1">
      <c r="A3" s="9"/>
      <c r="B3" s="15"/>
      <c r="D3" s="86" t="s">
        <v>10</v>
      </c>
      <c r="E3" s="12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1:60" s="11" customFormat="1" ht="25.5" customHeight="1">
      <c r="A4" s="9"/>
      <c r="B4" s="15"/>
      <c r="D4" s="86" t="s">
        <v>134</v>
      </c>
      <c r="E4" s="12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s="11" customFormat="1" ht="24" customHeight="1">
      <c r="A5" s="9"/>
      <c r="B5" s="15"/>
      <c r="D5" s="86" t="s">
        <v>122</v>
      </c>
      <c r="E5" s="12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s="11" customFormat="1" ht="19.5" customHeight="1">
      <c r="A6" s="195" t="s">
        <v>14</v>
      </c>
      <c r="B6" s="195"/>
      <c r="C6" s="195"/>
      <c r="D6" s="195"/>
      <c r="E6" s="12"/>
      <c r="F6" s="13"/>
      <c r="G6" s="13"/>
      <c r="H6" s="13"/>
      <c r="I6" s="13"/>
      <c r="J6" s="13"/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s="18" customFormat="1" ht="19.5">
      <c r="A7" s="196" t="s">
        <v>159</v>
      </c>
      <c r="B7" s="196"/>
      <c r="C7" s="196"/>
      <c r="D7" s="196"/>
      <c r="E7" s="83"/>
      <c r="F7" s="16"/>
      <c r="G7" s="13"/>
      <c r="H7" s="13"/>
      <c r="I7" s="13"/>
      <c r="J7" s="13"/>
      <c r="K7" s="1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s="18" customFormat="1" ht="16.5">
      <c r="A8" s="197" t="s">
        <v>163</v>
      </c>
      <c r="B8" s="197"/>
      <c r="C8" s="197"/>
      <c r="D8" s="197"/>
      <c r="E8" s="12"/>
      <c r="F8" s="13"/>
      <c r="G8" s="13"/>
      <c r="H8" s="13"/>
      <c r="I8" s="13"/>
      <c r="J8" s="13"/>
      <c r="K8" s="13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s="18" customFormat="1" ht="17.25" customHeight="1">
      <c r="A9" s="19"/>
      <c r="B9" s="19"/>
      <c r="C9" s="19"/>
      <c r="D9" s="77" t="s">
        <v>15</v>
      </c>
      <c r="E9" s="12"/>
      <c r="F9" s="13"/>
      <c r="G9" s="13"/>
      <c r="H9" s="13"/>
      <c r="I9" s="13"/>
      <c r="J9" s="13"/>
      <c r="K9" s="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s="11" customFormat="1" ht="21.75" customHeight="1">
      <c r="A10" s="57" t="s">
        <v>5</v>
      </c>
      <c r="B10" s="33" t="s">
        <v>43</v>
      </c>
      <c r="C10" s="21"/>
      <c r="D10" s="20"/>
      <c r="E10" s="12"/>
      <c r="F10" s="13"/>
      <c r="G10" s="13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26" customFormat="1" ht="16.5">
      <c r="A11" s="81">
        <v>1</v>
      </c>
      <c r="B11" s="59" t="s">
        <v>101</v>
      </c>
      <c r="C11" s="58"/>
      <c r="D11" s="58">
        <v>92296</v>
      </c>
      <c r="E11" s="12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1:60" s="26" customFormat="1" ht="16.5">
      <c r="A12" s="81">
        <v>2</v>
      </c>
      <c r="B12" s="59" t="s">
        <v>104</v>
      </c>
      <c r="C12" s="58"/>
      <c r="D12" s="74">
        <f>SUM(D13:D15)</f>
        <v>1648.8</v>
      </c>
      <c r="E12" s="12"/>
      <c r="F12" s="24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5" ht="15.75">
      <c r="A13" s="7">
        <v>2.1</v>
      </c>
      <c r="B13" s="27" t="s">
        <v>105</v>
      </c>
      <c r="C13" s="8"/>
      <c r="D13" s="8">
        <v>1648.8</v>
      </c>
      <c r="E13" s="12" t="s">
        <v>127</v>
      </c>
    </row>
    <row r="14" spans="1:4" ht="15.75" hidden="1">
      <c r="A14" s="7">
        <v>2.2</v>
      </c>
      <c r="B14" s="27" t="s">
        <v>106</v>
      </c>
      <c r="C14" s="8"/>
      <c r="D14" s="8"/>
    </row>
    <row r="15" spans="1:4" ht="15.75" hidden="1">
      <c r="A15" s="7">
        <v>2.3</v>
      </c>
      <c r="B15" s="27" t="s">
        <v>115</v>
      </c>
      <c r="C15" s="8"/>
      <c r="D15" s="8"/>
    </row>
    <row r="16" spans="1:60" s="26" customFormat="1" ht="16.5" hidden="1">
      <c r="A16" s="81">
        <v>3</v>
      </c>
      <c r="B16" s="59" t="s">
        <v>128</v>
      </c>
      <c r="C16" s="58"/>
      <c r="D16" s="74">
        <f>SUM(D17:D19)</f>
        <v>0</v>
      </c>
      <c r="E16" s="12" t="s">
        <v>100</v>
      </c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26" customFormat="1" ht="16.5" hidden="1">
      <c r="A17" s="156">
        <v>3.1</v>
      </c>
      <c r="B17" s="27" t="s">
        <v>129</v>
      </c>
      <c r="C17" s="58"/>
      <c r="D17" s="8"/>
      <c r="E17" s="1" t="s">
        <v>131</v>
      </c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s="26" customFormat="1" ht="16.5" hidden="1">
      <c r="A18" s="156">
        <v>3.2</v>
      </c>
      <c r="B18" s="27" t="s">
        <v>130</v>
      </c>
      <c r="C18" s="58"/>
      <c r="D18" s="8"/>
      <c r="E18" s="1" t="s">
        <v>132</v>
      </c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</row>
    <row r="19" spans="1:60" s="26" customFormat="1" ht="16.5" hidden="1">
      <c r="A19" s="156">
        <v>3.3</v>
      </c>
      <c r="B19" s="157"/>
      <c r="C19" s="58"/>
      <c r="D19" s="8"/>
      <c r="E19" s="12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</row>
    <row r="20" spans="1:60" s="26" customFormat="1" ht="16.5" hidden="1">
      <c r="A20" s="81">
        <v>4</v>
      </c>
      <c r="B20" s="39" t="s">
        <v>102</v>
      </c>
      <c r="C20" s="58"/>
      <c r="D20" s="58"/>
      <c r="E20" s="1" t="s">
        <v>133</v>
      </c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</row>
    <row r="21" spans="1:60" s="26" customFormat="1" ht="16.5" hidden="1">
      <c r="A21" s="81">
        <v>3</v>
      </c>
      <c r="B21" s="59" t="s">
        <v>103</v>
      </c>
      <c r="C21" s="58"/>
      <c r="D21" s="74">
        <f>SUM(D22:D25)</f>
        <v>0</v>
      </c>
      <c r="E21" s="12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4" ht="18" customHeight="1" hidden="1">
      <c r="A22" s="7">
        <v>3.1</v>
      </c>
      <c r="B22" s="27" t="s">
        <v>90</v>
      </c>
      <c r="C22" s="8"/>
      <c r="D22" s="8">
        <v>0</v>
      </c>
    </row>
    <row r="23" spans="1:4" ht="15.75" customHeight="1" hidden="1">
      <c r="A23" s="7">
        <v>5.2</v>
      </c>
      <c r="B23" s="27" t="s">
        <v>91</v>
      </c>
      <c r="C23" s="8"/>
      <c r="D23" s="8"/>
    </row>
    <row r="24" spans="1:4" ht="16.5" customHeight="1" hidden="1">
      <c r="A24" s="7">
        <v>5.3</v>
      </c>
      <c r="B24" s="27" t="s">
        <v>92</v>
      </c>
      <c r="C24" s="8"/>
      <c r="D24" s="8">
        <f>+Komunal!Q28</f>
        <v>0</v>
      </c>
    </row>
    <row r="25" spans="1:4" ht="18" customHeight="1" hidden="1">
      <c r="A25" s="7">
        <v>3.2</v>
      </c>
      <c r="B25" s="27" t="s">
        <v>93</v>
      </c>
      <c r="C25" s="8"/>
      <c r="D25" s="8">
        <v>0</v>
      </c>
    </row>
    <row r="26" spans="1:60" s="26" customFormat="1" ht="18.75" customHeight="1" hidden="1">
      <c r="A26" s="81">
        <v>6</v>
      </c>
      <c r="B26" s="39" t="s">
        <v>19</v>
      </c>
      <c r="C26" s="58"/>
      <c r="D26" s="58"/>
      <c r="E26" s="12" t="s">
        <v>107</v>
      </c>
      <c r="F26" s="28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</row>
    <row r="27" spans="1:60" s="26" customFormat="1" ht="16.5">
      <c r="A27" s="81">
        <v>4</v>
      </c>
      <c r="B27" s="29" t="s">
        <v>113</v>
      </c>
      <c r="C27" s="58"/>
      <c r="D27" s="74">
        <f>SUM(D28:D29)</f>
        <v>0</v>
      </c>
      <c r="E27" s="30"/>
      <c r="F27" s="28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</row>
    <row r="28" spans="1:6" ht="15.75">
      <c r="A28" s="7">
        <v>4.1</v>
      </c>
      <c r="B28" s="31" t="s">
        <v>20</v>
      </c>
      <c r="C28" s="8"/>
      <c r="D28" s="84">
        <f>+D76</f>
        <v>0</v>
      </c>
      <c r="E28" s="12" t="s">
        <v>114</v>
      </c>
      <c r="F28" s="75"/>
    </row>
    <row r="29" spans="1:6" ht="15.75" hidden="1">
      <c r="A29" s="7">
        <v>7.2</v>
      </c>
      <c r="B29" s="31" t="s">
        <v>21</v>
      </c>
      <c r="C29" s="8"/>
      <c r="D29" s="8"/>
      <c r="F29" s="75"/>
    </row>
    <row r="30" spans="1:60" s="26" customFormat="1" ht="20.25" customHeight="1" hidden="1">
      <c r="A30" s="81">
        <v>8</v>
      </c>
      <c r="B30" s="39" t="s">
        <v>108</v>
      </c>
      <c r="C30" s="58"/>
      <c r="D30" s="58"/>
      <c r="E30" s="67"/>
      <c r="F30" s="28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</row>
    <row r="31" spans="1:60" s="26" customFormat="1" ht="19.5">
      <c r="A31" s="22"/>
      <c r="B31" s="44" t="s">
        <v>11</v>
      </c>
      <c r="C31" s="32"/>
      <c r="D31" s="73">
        <f>SUM(D11:D12,D16,D20:D21,D26:D27,D30)</f>
        <v>93944.8</v>
      </c>
      <c r="E31" s="82"/>
      <c r="F31" s="28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</row>
    <row r="32" spans="1:60" s="26" customFormat="1" ht="16.5" hidden="1">
      <c r="A32" s="22"/>
      <c r="B32" s="69"/>
      <c r="C32" s="23"/>
      <c r="D32" s="23"/>
      <c r="E32" s="82"/>
      <c r="F32" s="28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</row>
    <row r="33" spans="1:60" s="11" customFormat="1" ht="19.5">
      <c r="A33" s="68" t="s">
        <v>6</v>
      </c>
      <c r="B33" s="33" t="s">
        <v>44</v>
      </c>
      <c r="C33" s="34"/>
      <c r="D33" s="34"/>
      <c r="E33" s="12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s="26" customFormat="1" ht="18" customHeight="1">
      <c r="A34" s="57">
        <v>1</v>
      </c>
      <c r="B34" s="82" t="s">
        <v>151</v>
      </c>
      <c r="C34" s="58"/>
      <c r="D34" s="150">
        <v>85827.6</v>
      </c>
      <c r="E34" s="12"/>
      <c r="F34" s="13"/>
      <c r="G34" s="13"/>
      <c r="H34" s="13"/>
      <c r="I34" s="13"/>
      <c r="J34" s="13"/>
      <c r="K34" s="13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</row>
    <row r="35" spans="1:60" s="38" customFormat="1" ht="18" customHeight="1" hidden="1">
      <c r="A35" s="35">
        <v>1.1</v>
      </c>
      <c r="B35" s="36" t="s">
        <v>18</v>
      </c>
      <c r="C35" s="8"/>
      <c r="D35" s="84" t="e">
        <f>#REF!</f>
        <v>#REF!</v>
      </c>
      <c r="E35" s="12"/>
      <c r="F35" s="4"/>
      <c r="G35" s="4"/>
      <c r="H35" s="4"/>
      <c r="I35" s="4"/>
      <c r="J35" s="4"/>
      <c r="K35" s="4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</row>
    <row r="36" spans="1:60" s="26" customFormat="1" ht="18" customHeight="1">
      <c r="A36" s="57">
        <v>2</v>
      </c>
      <c r="B36" s="39" t="s">
        <v>50</v>
      </c>
      <c r="C36" s="58"/>
      <c r="D36" s="74">
        <f>SUM(D37:D38)</f>
        <v>4656.5</v>
      </c>
      <c r="E36" s="12"/>
      <c r="F36" s="13"/>
      <c r="G36" s="13"/>
      <c r="H36" s="13"/>
      <c r="I36" s="13"/>
      <c r="J36" s="13"/>
      <c r="K36" s="1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</row>
    <row r="37" spans="1:4" ht="18" customHeight="1">
      <c r="A37" s="35">
        <v>2.1</v>
      </c>
      <c r="B37" s="27" t="s">
        <v>90</v>
      </c>
      <c r="C37" s="8"/>
      <c r="D37" s="84">
        <f>+Komunal!G22</f>
        <v>3909.2</v>
      </c>
    </row>
    <row r="38" spans="1:4" ht="18" customHeight="1">
      <c r="A38" s="35">
        <v>2.2</v>
      </c>
      <c r="B38" s="36" t="s">
        <v>96</v>
      </c>
      <c r="C38" s="8"/>
      <c r="D38" s="84">
        <f>+Komunal!L22</f>
        <v>747.3</v>
      </c>
    </row>
    <row r="39" spans="1:60" s="26" customFormat="1" ht="16.5">
      <c r="A39" s="57">
        <v>3</v>
      </c>
      <c r="B39" s="39" t="s">
        <v>51</v>
      </c>
      <c r="C39" s="58"/>
      <c r="D39" s="74">
        <f>SUM(D40:D41)</f>
        <v>72</v>
      </c>
      <c r="E39" s="12"/>
      <c r="F39" s="13"/>
      <c r="G39" s="13"/>
      <c r="H39" s="13"/>
      <c r="I39" s="13"/>
      <c r="J39" s="13"/>
      <c r="K39" s="13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</row>
    <row r="40" spans="1:11" ht="18" customHeight="1">
      <c r="A40" s="35">
        <v>3.1</v>
      </c>
      <c r="B40" s="36" t="s">
        <v>97</v>
      </c>
      <c r="C40" s="8"/>
      <c r="D40" s="8">
        <v>72</v>
      </c>
      <c r="F40" s="78"/>
      <c r="G40" s="95">
        <f>ROUND(F40*10*204*180/1000/1000,1)</f>
        <v>0</v>
      </c>
      <c r="H40" s="35"/>
      <c r="I40" s="35"/>
      <c r="J40" s="35"/>
      <c r="K40" s="35"/>
    </row>
    <row r="41" spans="1:4" ht="18" customHeight="1">
      <c r="A41" s="35">
        <v>3.2</v>
      </c>
      <c r="B41" s="27" t="s">
        <v>98</v>
      </c>
      <c r="C41" s="8"/>
      <c r="D41" s="8">
        <v>0</v>
      </c>
    </row>
    <row r="42" spans="1:60" s="26" customFormat="1" ht="16.5">
      <c r="A42" s="57">
        <v>4</v>
      </c>
      <c r="B42" s="39" t="s">
        <v>69</v>
      </c>
      <c r="C42" s="34"/>
      <c r="D42" s="74">
        <f>SUM(D43:D45)</f>
        <v>137.6</v>
      </c>
      <c r="E42" s="12"/>
      <c r="F42" s="13"/>
      <c r="G42" s="13"/>
      <c r="H42" s="13"/>
      <c r="I42" s="13"/>
      <c r="J42" s="13"/>
      <c r="K42" s="13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</row>
    <row r="43" spans="1:4" ht="18" customHeight="1">
      <c r="A43" s="35">
        <v>4.1</v>
      </c>
      <c r="B43" s="36" t="s">
        <v>7</v>
      </c>
      <c r="C43" s="8"/>
      <c r="D43" s="8">
        <v>60.6</v>
      </c>
    </row>
    <row r="44" spans="1:4" ht="18" customHeight="1">
      <c r="A44" s="35">
        <v>4.2</v>
      </c>
      <c r="B44" s="27" t="s">
        <v>8</v>
      </c>
      <c r="C44" s="8"/>
      <c r="D44" s="192">
        <v>5</v>
      </c>
    </row>
    <row r="45" spans="1:4" ht="18" customHeight="1">
      <c r="A45" s="35">
        <v>4.3</v>
      </c>
      <c r="B45" s="27" t="s">
        <v>9</v>
      </c>
      <c r="C45" s="8"/>
      <c r="D45" s="192">
        <v>72</v>
      </c>
    </row>
    <row r="46" spans="1:60" s="26" customFormat="1" ht="18" customHeight="1" hidden="1">
      <c r="A46" s="57">
        <v>5</v>
      </c>
      <c r="B46" s="59" t="s">
        <v>70</v>
      </c>
      <c r="C46" s="58"/>
      <c r="D46" s="193"/>
      <c r="E46" s="12" t="s">
        <v>53</v>
      </c>
      <c r="F46" s="13"/>
      <c r="G46" s="13"/>
      <c r="H46" s="13"/>
      <c r="I46" s="13"/>
      <c r="J46" s="13"/>
      <c r="K46" s="13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</row>
    <row r="47" spans="1:60" s="26" customFormat="1" ht="18" customHeight="1" hidden="1">
      <c r="A47" s="57">
        <v>6</v>
      </c>
      <c r="B47" s="59" t="s">
        <v>54</v>
      </c>
      <c r="C47" s="58"/>
      <c r="D47" s="193"/>
      <c r="E47" s="79" t="s">
        <v>71</v>
      </c>
      <c r="F47" s="13"/>
      <c r="G47" s="13"/>
      <c r="H47" s="13"/>
      <c r="I47" s="60"/>
      <c r="J47" s="13"/>
      <c r="K47" s="13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60" s="26" customFormat="1" ht="18" customHeight="1" hidden="1">
      <c r="A48" s="57">
        <v>7</v>
      </c>
      <c r="B48" s="60" t="s">
        <v>72</v>
      </c>
      <c r="C48" s="58"/>
      <c r="D48" s="193"/>
      <c r="E48" s="67"/>
      <c r="F48" s="13"/>
      <c r="G48" s="13"/>
      <c r="H48" s="13"/>
      <c r="I48" s="13"/>
      <c r="J48" s="13"/>
      <c r="K48" s="13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</row>
    <row r="49" spans="1:60" s="26" customFormat="1" ht="16.5">
      <c r="A49" s="57">
        <v>5</v>
      </c>
      <c r="B49" s="60" t="s">
        <v>64</v>
      </c>
      <c r="C49" s="58"/>
      <c r="D49" s="193">
        <v>1000</v>
      </c>
      <c r="E49" s="191" t="s">
        <v>158</v>
      </c>
      <c r="F49" s="13"/>
      <c r="G49" s="13"/>
      <c r="H49" s="13"/>
      <c r="I49" s="13"/>
      <c r="J49" s="13"/>
      <c r="K49" s="13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</row>
    <row r="50" spans="1:60" s="26" customFormat="1" ht="16.5">
      <c r="A50" s="57">
        <v>6</v>
      </c>
      <c r="B50" s="61" t="s">
        <v>110</v>
      </c>
      <c r="C50" s="58"/>
      <c r="D50" s="194">
        <f>SUM(D51:D58)</f>
        <v>436.1</v>
      </c>
      <c r="E50" s="67"/>
      <c r="F50" s="13"/>
      <c r="G50" s="13"/>
      <c r="H50" s="13"/>
      <c r="I50" s="13"/>
      <c r="J50" s="13"/>
      <c r="K50" s="1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</row>
    <row r="51" spans="1:5" ht="15.75" hidden="1">
      <c r="A51" s="35">
        <v>9.1</v>
      </c>
      <c r="B51" s="40" t="s">
        <v>55</v>
      </c>
      <c r="C51" s="8"/>
      <c r="D51" s="192"/>
      <c r="E51" s="17" t="s">
        <v>89</v>
      </c>
    </row>
    <row r="52" spans="1:5" ht="15.75">
      <c r="A52" s="35">
        <v>6.1</v>
      </c>
      <c r="B52" s="40" t="s">
        <v>56</v>
      </c>
      <c r="C52" s="8"/>
      <c r="D52" s="192">
        <v>105</v>
      </c>
      <c r="E52" s="17" t="s">
        <v>62</v>
      </c>
    </row>
    <row r="53" spans="1:5" ht="15.75">
      <c r="A53" s="35">
        <v>6.2</v>
      </c>
      <c r="B53" s="40" t="s">
        <v>57</v>
      </c>
      <c r="C53" s="8"/>
      <c r="D53" s="192">
        <v>33.4</v>
      </c>
      <c r="E53" s="17" t="s">
        <v>88</v>
      </c>
    </row>
    <row r="54" spans="1:5" ht="15.75">
      <c r="A54" s="35">
        <v>6.3</v>
      </c>
      <c r="B54" s="40" t="s">
        <v>58</v>
      </c>
      <c r="C54" s="8"/>
      <c r="D54" s="192">
        <v>147.7</v>
      </c>
      <c r="E54" s="17" t="s">
        <v>87</v>
      </c>
    </row>
    <row r="55" spans="1:5" ht="15.75" hidden="1">
      <c r="A55" s="35">
        <v>9.5</v>
      </c>
      <c r="B55" s="40" t="s">
        <v>59</v>
      </c>
      <c r="C55" s="8"/>
      <c r="D55" s="192"/>
      <c r="E55" s="17" t="s">
        <v>86</v>
      </c>
    </row>
    <row r="56" spans="1:5" ht="15.75" hidden="1">
      <c r="A56" s="35">
        <v>9.6</v>
      </c>
      <c r="B56" s="40" t="s">
        <v>60</v>
      </c>
      <c r="C56" s="8"/>
      <c r="D56" s="192"/>
      <c r="E56" s="17" t="s">
        <v>85</v>
      </c>
    </row>
    <row r="57" spans="1:5" ht="15.75" hidden="1">
      <c r="A57" s="35">
        <v>9.7</v>
      </c>
      <c r="B57" s="40" t="s">
        <v>73</v>
      </c>
      <c r="C57" s="8"/>
      <c r="D57" s="192"/>
      <c r="E57" s="17" t="s">
        <v>63</v>
      </c>
    </row>
    <row r="58" spans="1:5" ht="16.5">
      <c r="A58" s="35">
        <v>6.4</v>
      </c>
      <c r="B58" s="40" t="s">
        <v>61</v>
      </c>
      <c r="C58" s="8"/>
      <c r="D58" s="192">
        <v>150</v>
      </c>
      <c r="E58" s="191" t="s">
        <v>158</v>
      </c>
    </row>
    <row r="59" spans="1:60" s="26" customFormat="1" ht="16.5">
      <c r="A59" s="57">
        <v>7</v>
      </c>
      <c r="B59" s="60" t="s">
        <v>74</v>
      </c>
      <c r="C59" s="58"/>
      <c r="D59" s="194">
        <f>SUM(D60:D61)</f>
        <v>250</v>
      </c>
      <c r="E59" s="12"/>
      <c r="F59" s="13"/>
      <c r="G59" s="13"/>
      <c r="H59" s="13"/>
      <c r="I59" s="13"/>
      <c r="J59" s="13"/>
      <c r="K59" s="1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</row>
    <row r="60" spans="1:5" ht="18" customHeight="1">
      <c r="A60" s="41">
        <v>7.1</v>
      </c>
      <c r="B60" s="42" t="s">
        <v>65</v>
      </c>
      <c r="C60" s="8"/>
      <c r="D60" s="8">
        <v>100</v>
      </c>
      <c r="E60" s="17" t="s">
        <v>67</v>
      </c>
    </row>
    <row r="61" spans="1:5" ht="18" customHeight="1">
      <c r="A61" s="41">
        <v>7.2</v>
      </c>
      <c r="B61" s="42" t="s">
        <v>66</v>
      </c>
      <c r="C61" s="8"/>
      <c r="D61" s="8">
        <v>150</v>
      </c>
      <c r="E61" s="76" t="s">
        <v>117</v>
      </c>
    </row>
    <row r="62" spans="1:60" s="26" customFormat="1" ht="16.5">
      <c r="A62" s="62">
        <v>8</v>
      </c>
      <c r="B62" s="60" t="s">
        <v>68</v>
      </c>
      <c r="C62" s="58"/>
      <c r="D62" s="74">
        <f>SUM(D63:D67)</f>
        <v>1250</v>
      </c>
      <c r="E62" s="17"/>
      <c r="F62" s="13"/>
      <c r="G62" s="13"/>
      <c r="H62" s="13"/>
      <c r="I62" s="13"/>
      <c r="J62" s="13"/>
      <c r="K62" s="13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</row>
    <row r="63" spans="1:5" ht="15.75">
      <c r="A63" s="41">
        <v>8.1</v>
      </c>
      <c r="B63" s="42" t="s">
        <v>78</v>
      </c>
      <c r="C63" s="8"/>
      <c r="D63" s="8">
        <v>550</v>
      </c>
      <c r="E63" s="17" t="s">
        <v>83</v>
      </c>
    </row>
    <row r="64" spans="1:5" ht="15.75">
      <c r="A64" s="41">
        <v>8.2</v>
      </c>
      <c r="B64" s="42" t="s">
        <v>77</v>
      </c>
      <c r="C64" s="8"/>
      <c r="D64" s="8">
        <v>600</v>
      </c>
      <c r="E64" s="12" t="s">
        <v>75</v>
      </c>
    </row>
    <row r="65" spans="1:5" ht="15.75" hidden="1">
      <c r="A65" s="41">
        <v>11.3</v>
      </c>
      <c r="B65" s="42" t="s">
        <v>79</v>
      </c>
      <c r="C65" s="8"/>
      <c r="D65" s="8"/>
      <c r="E65" s="17" t="s">
        <v>76</v>
      </c>
    </row>
    <row r="66" spans="1:5" ht="15.75" hidden="1">
      <c r="A66" s="41">
        <v>11.4</v>
      </c>
      <c r="B66" s="42" t="s">
        <v>80</v>
      </c>
      <c r="C66" s="8"/>
      <c r="D66" s="8"/>
      <c r="E66" s="17"/>
    </row>
    <row r="67" spans="1:5" ht="15.75">
      <c r="A67" s="41">
        <v>8.3</v>
      </c>
      <c r="B67" s="40" t="s">
        <v>81</v>
      </c>
      <c r="C67" s="8"/>
      <c r="D67" s="8">
        <v>100</v>
      </c>
      <c r="E67" s="17" t="s">
        <v>84</v>
      </c>
    </row>
    <row r="68" spans="1:5" ht="23.25" customHeight="1" hidden="1">
      <c r="A68" s="57">
        <v>12</v>
      </c>
      <c r="B68" s="198" t="s">
        <v>152</v>
      </c>
      <c r="C68" s="198"/>
      <c r="D68" s="58"/>
      <c r="E68" s="17"/>
    </row>
    <row r="69" spans="1:60" s="56" customFormat="1" ht="16.5">
      <c r="A69" s="57">
        <v>9</v>
      </c>
      <c r="B69" s="63" t="s">
        <v>161</v>
      </c>
      <c r="C69" s="58"/>
      <c r="D69" s="58">
        <v>100</v>
      </c>
      <c r="E69" s="43" t="s">
        <v>153</v>
      </c>
      <c r="F69" s="64"/>
      <c r="G69" s="65"/>
      <c r="H69" s="13"/>
      <c r="I69" s="13"/>
      <c r="J69" s="13"/>
      <c r="K69" s="13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</row>
    <row r="70" spans="1:60" s="26" customFormat="1" ht="22.5" customHeight="1" hidden="1">
      <c r="A70" s="57">
        <v>14</v>
      </c>
      <c r="B70" s="88" t="s">
        <v>111</v>
      </c>
      <c r="C70" s="58"/>
      <c r="D70" s="58"/>
      <c r="E70" s="17" t="s">
        <v>99</v>
      </c>
      <c r="F70" s="13"/>
      <c r="G70" s="13"/>
      <c r="H70" s="13"/>
      <c r="I70" s="13"/>
      <c r="J70" s="13"/>
      <c r="K70" s="13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</row>
    <row r="71" spans="1:60" s="26" customFormat="1" ht="16.5">
      <c r="A71" s="68">
        <v>10</v>
      </c>
      <c r="B71" s="39" t="s">
        <v>52</v>
      </c>
      <c r="C71" s="58"/>
      <c r="D71" s="74">
        <f>SUM(D72:D74)</f>
        <v>215</v>
      </c>
      <c r="E71" s="17"/>
      <c r="F71" s="13"/>
      <c r="G71" s="13"/>
      <c r="H71" s="13"/>
      <c r="I71" s="13"/>
      <c r="J71" s="13"/>
      <c r="K71" s="13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</row>
    <row r="72" spans="1:5" ht="15.75" hidden="1">
      <c r="A72" s="41">
        <v>15.1</v>
      </c>
      <c r="B72" s="27" t="s">
        <v>94</v>
      </c>
      <c r="C72" s="8"/>
      <c r="D72" s="8"/>
      <c r="E72" s="17" t="s">
        <v>119</v>
      </c>
    </row>
    <row r="73" spans="1:5" ht="15.75">
      <c r="A73" s="41">
        <v>10.1</v>
      </c>
      <c r="B73" s="31" t="s">
        <v>116</v>
      </c>
      <c r="C73" s="8"/>
      <c r="D73" s="8">
        <v>165</v>
      </c>
      <c r="E73" s="12" t="s">
        <v>82</v>
      </c>
    </row>
    <row r="74" spans="1:5" ht="15.75">
      <c r="A74" s="41">
        <v>10.2</v>
      </c>
      <c r="B74" s="27" t="s">
        <v>95</v>
      </c>
      <c r="C74" s="8"/>
      <c r="D74" s="8">
        <v>50</v>
      </c>
      <c r="E74" s="17" t="s">
        <v>118</v>
      </c>
    </row>
    <row r="75" spans="1:60" s="26" customFormat="1" ht="18" customHeight="1">
      <c r="A75" s="68">
        <v>11</v>
      </c>
      <c r="B75" s="2" t="s">
        <v>112</v>
      </c>
      <c r="C75" s="58"/>
      <c r="D75" s="58"/>
      <c r="E75" s="66"/>
      <c r="F75" s="24"/>
      <c r="G75" s="24"/>
      <c r="H75" s="24"/>
      <c r="I75" s="24"/>
      <c r="J75" s="24"/>
      <c r="K75" s="24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</row>
    <row r="76" spans="1:5" ht="15.75">
      <c r="A76" s="41">
        <v>11.1</v>
      </c>
      <c r="B76" s="3" t="s">
        <v>22</v>
      </c>
      <c r="C76" s="8"/>
      <c r="D76" s="8"/>
      <c r="E76" s="17"/>
    </row>
    <row r="77" spans="1:60" s="26" customFormat="1" ht="18.75" customHeight="1" hidden="1">
      <c r="A77" s="68">
        <v>17</v>
      </c>
      <c r="B77" s="39" t="s">
        <v>109</v>
      </c>
      <c r="C77" s="58"/>
      <c r="D77" s="58">
        <v>0</v>
      </c>
      <c r="E77" s="12"/>
      <c r="F77" s="13"/>
      <c r="G77" s="13"/>
      <c r="H77" s="13"/>
      <c r="I77" s="13"/>
      <c r="J77" s="13"/>
      <c r="K77" s="13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</row>
    <row r="78" spans="1:60" s="48" customFormat="1" ht="19.5" customHeight="1">
      <c r="A78" s="80"/>
      <c r="B78" s="44" t="s">
        <v>12</v>
      </c>
      <c r="C78" s="45"/>
      <c r="D78" s="73">
        <f>SUM(D34,D36,D39,D42,D46:D50,D59,D62,D68:D71,D75,D77)</f>
        <v>93944.80000000002</v>
      </c>
      <c r="E78" s="149">
        <f>+D31-D78</f>
        <v>0</v>
      </c>
      <c r="F78" s="46"/>
      <c r="G78" s="46"/>
      <c r="H78" s="46"/>
      <c r="I78" s="46"/>
      <c r="J78" s="46"/>
      <c r="K78" s="46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60" s="26" customFormat="1" ht="22.5" customHeight="1">
      <c r="A79" s="49"/>
      <c r="B79" s="50"/>
      <c r="E79" s="12"/>
      <c r="F79" s="13"/>
      <c r="G79" s="13"/>
      <c r="H79" s="13"/>
      <c r="I79" s="13"/>
      <c r="J79" s="13"/>
      <c r="K79" s="13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</row>
    <row r="80" spans="1:60" s="11" customFormat="1" ht="24.75" customHeight="1">
      <c r="A80" s="51"/>
      <c r="B80" s="29" t="s">
        <v>16</v>
      </c>
      <c r="C80" s="96" t="s">
        <v>162</v>
      </c>
      <c r="E80" s="12"/>
      <c r="F80" s="13"/>
      <c r="G80" s="13"/>
      <c r="H80" s="13"/>
      <c r="I80" s="13"/>
      <c r="J80" s="13"/>
      <c r="K80" s="1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s="11" customFormat="1" ht="12.75" customHeight="1">
      <c r="A81" s="52"/>
      <c r="B81" s="53"/>
      <c r="C81" s="87" t="s">
        <v>3</v>
      </c>
      <c r="E81" s="12"/>
      <c r="F81" s="13"/>
      <c r="G81" s="13"/>
      <c r="H81" s="13"/>
      <c r="I81" s="13"/>
      <c r="J81" s="13"/>
      <c r="K81" s="1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2:60" s="18" customFormat="1" ht="23.25" customHeight="1">
      <c r="B82" s="70" t="s">
        <v>1</v>
      </c>
      <c r="C82" s="85" t="s">
        <v>154</v>
      </c>
      <c r="E82" s="12"/>
      <c r="F82" s="13"/>
      <c r="G82" s="13"/>
      <c r="H82" s="13"/>
      <c r="I82" s="13"/>
      <c r="J82" s="13"/>
      <c r="K82" s="13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</row>
    <row r="83" spans="1:60" s="54" customFormat="1" ht="13.5" customHeight="1">
      <c r="A83" s="18"/>
      <c r="B83" s="18" t="s">
        <v>2</v>
      </c>
      <c r="C83" s="87" t="s">
        <v>3</v>
      </c>
      <c r="E83" s="12"/>
      <c r="F83" s="4"/>
      <c r="G83" s="4"/>
      <c r="H83" s="4"/>
      <c r="I83" s="4"/>
      <c r="J83" s="4"/>
      <c r="K83" s="4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2:60" s="54" customFormat="1" ht="23.25" customHeight="1">
      <c r="B84" s="71" t="s">
        <v>4</v>
      </c>
      <c r="C84" s="85" t="s">
        <v>155</v>
      </c>
      <c r="E84" s="12"/>
      <c r="F84" s="4"/>
      <c r="G84" s="4"/>
      <c r="H84" s="4"/>
      <c r="I84" s="4"/>
      <c r="J84" s="4"/>
      <c r="K84" s="4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</row>
    <row r="85" spans="2:60" s="54" customFormat="1" ht="12" customHeight="1">
      <c r="B85" s="95" t="s">
        <v>121</v>
      </c>
      <c r="C85" s="87" t="s">
        <v>3</v>
      </c>
      <c r="E85" s="12"/>
      <c r="F85" s="4"/>
      <c r="G85" s="4"/>
      <c r="H85" s="4"/>
      <c r="I85" s="4"/>
      <c r="J85" s="4"/>
      <c r="K85" s="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2:60" s="54" customFormat="1" ht="15.75">
      <c r="B86" s="72"/>
      <c r="E86" s="12"/>
      <c r="F86" s="4"/>
      <c r="G86" s="4"/>
      <c r="H86" s="4"/>
      <c r="I86" s="4"/>
      <c r="J86" s="4"/>
      <c r="K86" s="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2:14" s="89" customFormat="1" ht="40.5" customHeight="1">
      <c r="B87" s="90" t="s">
        <v>120</v>
      </c>
      <c r="C87" s="91" t="s">
        <v>126</v>
      </c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5:11" s="5" customFormat="1" ht="15.75">
      <c r="E88" s="12"/>
      <c r="F88" s="4"/>
      <c r="G88" s="4"/>
      <c r="H88" s="4"/>
      <c r="I88" s="4"/>
      <c r="J88" s="4"/>
      <c r="K88" s="4"/>
    </row>
    <row r="89" spans="5:11" s="5" customFormat="1" ht="15.75">
      <c r="E89" s="12"/>
      <c r="F89" s="4"/>
      <c r="G89" s="4"/>
      <c r="H89" s="4"/>
      <c r="I89" s="4"/>
      <c r="J89" s="4"/>
      <c r="K89" s="4"/>
    </row>
    <row r="90" spans="5:11" s="5" customFormat="1" ht="15.75">
      <c r="E90" s="12"/>
      <c r="F90" s="4"/>
      <c r="G90" s="4"/>
      <c r="H90" s="4"/>
      <c r="I90" s="4"/>
      <c r="J90" s="4"/>
      <c r="K90" s="4"/>
    </row>
    <row r="91" spans="5:11" s="5" customFormat="1" ht="15.75">
      <c r="E91" s="12"/>
      <c r="F91" s="4"/>
      <c r="G91" s="4"/>
      <c r="H91" s="4"/>
      <c r="I91" s="4"/>
      <c r="J91" s="4"/>
      <c r="K91" s="4"/>
    </row>
    <row r="92" spans="5:11" s="5" customFormat="1" ht="15.75">
      <c r="E92" s="12"/>
      <c r="F92" s="4"/>
      <c r="G92" s="4"/>
      <c r="H92" s="4"/>
      <c r="I92" s="4"/>
      <c r="J92" s="4"/>
      <c r="K92" s="4"/>
    </row>
    <row r="93" spans="5:11" s="5" customFormat="1" ht="15.75">
      <c r="E93" s="12"/>
      <c r="F93" s="4"/>
      <c r="G93" s="4"/>
      <c r="H93" s="4"/>
      <c r="I93" s="4"/>
      <c r="J93" s="4"/>
      <c r="K93" s="4"/>
    </row>
    <row r="94" spans="5:11" s="5" customFormat="1" ht="15.75">
      <c r="E94" s="12"/>
      <c r="F94" s="4"/>
      <c r="G94" s="4"/>
      <c r="H94" s="4"/>
      <c r="I94" s="4"/>
      <c r="J94" s="4"/>
      <c r="K94" s="4"/>
    </row>
    <row r="95" spans="5:11" s="5" customFormat="1" ht="15.75">
      <c r="E95" s="12"/>
      <c r="F95" s="4"/>
      <c r="G95" s="4"/>
      <c r="H95" s="4"/>
      <c r="I95" s="4"/>
      <c r="J95" s="4"/>
      <c r="K95" s="4"/>
    </row>
    <row r="96" spans="5:11" s="5" customFormat="1" ht="15.75">
      <c r="E96" s="12"/>
      <c r="F96" s="4"/>
      <c r="G96" s="4"/>
      <c r="H96" s="4"/>
      <c r="I96" s="4"/>
      <c r="J96" s="4"/>
      <c r="K96" s="4"/>
    </row>
    <row r="97" spans="5:11" s="5" customFormat="1" ht="15.75">
      <c r="E97" s="12"/>
      <c r="F97" s="4"/>
      <c r="G97" s="4"/>
      <c r="H97" s="4"/>
      <c r="I97" s="4"/>
      <c r="J97" s="4"/>
      <c r="K97" s="4"/>
    </row>
    <row r="98" spans="5:11" s="5" customFormat="1" ht="15.75">
      <c r="E98" s="12"/>
      <c r="F98" s="4"/>
      <c r="G98" s="4"/>
      <c r="H98" s="4"/>
      <c r="I98" s="4"/>
      <c r="J98" s="4"/>
      <c r="K98" s="4"/>
    </row>
    <row r="99" spans="5:11" s="5" customFormat="1" ht="15.75">
      <c r="E99" s="12"/>
      <c r="F99" s="4"/>
      <c r="G99" s="4"/>
      <c r="H99" s="4"/>
      <c r="I99" s="4"/>
      <c r="J99" s="4"/>
      <c r="K99" s="4"/>
    </row>
    <row r="100" spans="5:11" s="5" customFormat="1" ht="15.75">
      <c r="E100" s="12"/>
      <c r="F100" s="4"/>
      <c r="G100" s="4"/>
      <c r="H100" s="4"/>
      <c r="I100" s="4"/>
      <c r="J100" s="4"/>
      <c r="K100" s="4"/>
    </row>
    <row r="101" spans="5:11" s="5" customFormat="1" ht="15.75">
      <c r="E101" s="12"/>
      <c r="F101" s="4"/>
      <c r="G101" s="4"/>
      <c r="H101" s="4"/>
      <c r="I101" s="4"/>
      <c r="J101" s="4"/>
      <c r="K101" s="4"/>
    </row>
    <row r="102" spans="5:11" s="5" customFormat="1" ht="15.75">
      <c r="E102" s="12"/>
      <c r="F102" s="4"/>
      <c r="G102" s="4"/>
      <c r="H102" s="4"/>
      <c r="I102" s="4"/>
      <c r="J102" s="4"/>
      <c r="K102" s="4"/>
    </row>
    <row r="103" spans="5:11" s="5" customFormat="1" ht="15.75">
      <c r="E103" s="12"/>
      <c r="F103" s="4"/>
      <c r="G103" s="4"/>
      <c r="H103" s="4"/>
      <c r="I103" s="4"/>
      <c r="J103" s="4"/>
      <c r="K103" s="4"/>
    </row>
    <row r="104" spans="5:11" s="5" customFormat="1" ht="15.75">
      <c r="E104" s="12"/>
      <c r="F104" s="4"/>
      <c r="G104" s="4"/>
      <c r="H104" s="4"/>
      <c r="I104" s="4"/>
      <c r="J104" s="4"/>
      <c r="K104" s="4"/>
    </row>
    <row r="105" spans="5:11" s="5" customFormat="1" ht="15.75">
      <c r="E105" s="12"/>
      <c r="F105" s="4"/>
      <c r="G105" s="4"/>
      <c r="H105" s="4"/>
      <c r="I105" s="4"/>
      <c r="J105" s="4"/>
      <c r="K105" s="4"/>
    </row>
    <row r="106" spans="5:11" s="5" customFormat="1" ht="15.75">
      <c r="E106" s="12"/>
      <c r="F106" s="4"/>
      <c r="G106" s="4"/>
      <c r="H106" s="4"/>
      <c r="I106" s="4"/>
      <c r="J106" s="4"/>
      <c r="K106" s="4"/>
    </row>
    <row r="107" spans="5:11" s="5" customFormat="1" ht="15.75">
      <c r="E107" s="12"/>
      <c r="F107" s="4"/>
      <c r="G107" s="4"/>
      <c r="H107" s="4"/>
      <c r="I107" s="4"/>
      <c r="J107" s="4"/>
      <c r="K107" s="4"/>
    </row>
    <row r="108" spans="5:11" s="5" customFormat="1" ht="15.75">
      <c r="E108" s="12"/>
      <c r="F108" s="4"/>
      <c r="G108" s="4"/>
      <c r="H108" s="4"/>
      <c r="I108" s="4"/>
      <c r="J108" s="4"/>
      <c r="K108" s="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">
    <mergeCell ref="A6:D6"/>
    <mergeCell ref="A7:D7"/>
    <mergeCell ref="A8:D8"/>
    <mergeCell ref="B68:C68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78" r:id="rId1"/>
  <ignoredErrors>
    <ignoredError sqref="D27 D62 D50 D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13">
      <selection activeCell="L21" sqref="L21"/>
    </sheetView>
  </sheetViews>
  <sheetFormatPr defaultColWidth="9.140625" defaultRowHeight="12.75"/>
  <cols>
    <col min="1" max="1" width="4.7109375" style="98" customWidth="1"/>
    <col min="2" max="2" width="15.00390625" style="98" customWidth="1"/>
    <col min="3" max="4" width="11.8515625" style="98" customWidth="1"/>
    <col min="5" max="5" width="13.421875" style="98" customWidth="1"/>
    <col min="6" max="6" width="11.8515625" style="98" customWidth="1"/>
    <col min="7" max="7" width="14.57421875" style="98" customWidth="1"/>
    <col min="8" max="9" width="10.421875" style="98" customWidth="1"/>
    <col min="10" max="10" width="12.8515625" style="98" customWidth="1"/>
    <col min="11" max="11" width="10.28125" style="98" customWidth="1"/>
    <col min="12" max="12" width="13.140625" style="98" customWidth="1"/>
    <col min="13" max="13" width="11.421875" style="98" customWidth="1"/>
    <col min="14" max="14" width="11.57421875" style="98" customWidth="1"/>
    <col min="15" max="15" width="12.140625" style="98" customWidth="1"/>
    <col min="16" max="16" width="11.421875" style="98" customWidth="1"/>
    <col min="17" max="17" width="12.00390625" style="98" customWidth="1"/>
    <col min="18" max="16384" width="9.140625" style="98" customWidth="1"/>
  </cols>
  <sheetData>
    <row r="1" spans="1:17" s="97" customFormat="1" ht="18.75" customHeight="1">
      <c r="A1" s="205" t="s">
        <v>17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s="97" customFormat="1" ht="21.75" customHeight="1">
      <c r="A2" s="206" t="str">
        <f>+'Ekamutner ev caxser'!A7:D7</f>
        <v>«Երևանի հ.116 հիմնական դպրոց» ՊՈԱԿ-ի 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97" customFormat="1" ht="21" customHeight="1">
      <c r="A3" s="206" t="s">
        <v>25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s="97" customFormat="1" ht="21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ht="21" customHeight="1">
      <c r="B5" s="174" t="s">
        <v>144</v>
      </c>
    </row>
    <row r="6" ht="21" customHeight="1" thickBot="1">
      <c r="B6" s="174"/>
    </row>
    <row r="7" spans="1:17" s="99" customFormat="1" ht="24.75" customHeight="1">
      <c r="A7" s="207" t="s">
        <v>42</v>
      </c>
      <c r="B7" s="209" t="s">
        <v>26</v>
      </c>
      <c r="C7" s="211" t="s">
        <v>27</v>
      </c>
      <c r="D7" s="212"/>
      <c r="E7" s="212"/>
      <c r="F7" s="213"/>
      <c r="G7" s="214"/>
      <c r="H7" s="215" t="s">
        <v>28</v>
      </c>
      <c r="I7" s="215"/>
      <c r="J7" s="215"/>
      <c r="K7" s="215"/>
      <c r="L7" s="215"/>
      <c r="M7" s="211" t="s">
        <v>45</v>
      </c>
      <c r="N7" s="212"/>
      <c r="O7" s="212"/>
      <c r="P7" s="213"/>
      <c r="Q7" s="214"/>
    </row>
    <row r="8" spans="1:17" s="100" customFormat="1" ht="51" customHeight="1">
      <c r="A8" s="208"/>
      <c r="B8" s="210"/>
      <c r="C8" s="169" t="s">
        <v>140</v>
      </c>
      <c r="D8" s="170" t="s">
        <v>139</v>
      </c>
      <c r="E8" s="171" t="s">
        <v>145</v>
      </c>
      <c r="F8" s="170" t="s">
        <v>147</v>
      </c>
      <c r="G8" s="172" t="s">
        <v>135</v>
      </c>
      <c r="H8" s="173" t="s">
        <v>141</v>
      </c>
      <c r="I8" s="170" t="s">
        <v>143</v>
      </c>
      <c r="J8" s="171" t="s">
        <v>145</v>
      </c>
      <c r="K8" s="170" t="s">
        <v>148</v>
      </c>
      <c r="L8" s="171" t="s">
        <v>146</v>
      </c>
      <c r="M8" s="169" t="s">
        <v>142</v>
      </c>
      <c r="N8" s="170" t="s">
        <v>139</v>
      </c>
      <c r="O8" s="171" t="s">
        <v>145</v>
      </c>
      <c r="P8" s="170" t="s">
        <v>147</v>
      </c>
      <c r="Q8" s="172" t="s">
        <v>135</v>
      </c>
    </row>
    <row r="9" spans="1:17" ht="19.5" customHeight="1">
      <c r="A9" s="101">
        <v>1</v>
      </c>
      <c r="B9" s="102" t="s">
        <v>29</v>
      </c>
      <c r="C9" s="175">
        <v>13091</v>
      </c>
      <c r="D9" s="176">
        <v>12758</v>
      </c>
      <c r="E9" s="176">
        <v>1480574</v>
      </c>
      <c r="F9" s="183">
        <v>16345</v>
      </c>
      <c r="G9" s="181">
        <v>1213007</v>
      </c>
      <c r="H9" s="176">
        <v>3320</v>
      </c>
      <c r="I9" s="177">
        <v>2571</v>
      </c>
      <c r="J9" s="176">
        <v>108033</v>
      </c>
      <c r="K9" s="183">
        <v>1927</v>
      </c>
      <c r="L9" s="182">
        <f>+K9*47.98</f>
        <v>92457.45999999999</v>
      </c>
      <c r="M9" s="175">
        <v>42</v>
      </c>
      <c r="N9" s="176">
        <v>37</v>
      </c>
      <c r="O9" s="176">
        <v>6660</v>
      </c>
      <c r="P9" s="177">
        <v>37</v>
      </c>
      <c r="Q9" s="181">
        <f>+P9*180</f>
        <v>6660</v>
      </c>
    </row>
    <row r="10" spans="1:17" ht="19.5" customHeight="1">
      <c r="A10" s="101">
        <v>2</v>
      </c>
      <c r="B10" s="102" t="s">
        <v>124</v>
      </c>
      <c r="C10" s="175">
        <v>10611</v>
      </c>
      <c r="D10" s="176">
        <v>12367</v>
      </c>
      <c r="E10" s="176">
        <v>1433761</v>
      </c>
      <c r="F10" s="183">
        <v>15000</v>
      </c>
      <c r="G10" s="181">
        <v>506238</v>
      </c>
      <c r="H10" s="176">
        <v>3200</v>
      </c>
      <c r="I10" s="177">
        <v>2635</v>
      </c>
      <c r="J10" s="176">
        <v>111701</v>
      </c>
      <c r="K10" s="183">
        <v>1900</v>
      </c>
      <c r="L10" s="182">
        <f aca="true" t="shared" si="0" ref="L10:L18">+K10*47.98</f>
        <v>91162</v>
      </c>
      <c r="M10" s="175">
        <v>38</v>
      </c>
      <c r="N10" s="176">
        <v>44</v>
      </c>
      <c r="O10" s="176">
        <v>7920</v>
      </c>
      <c r="P10" s="177">
        <f aca="true" t="shared" si="1" ref="P10:P20">MAX(M10:N10)</f>
        <v>44</v>
      </c>
      <c r="Q10" s="181">
        <f aca="true" t="shared" si="2" ref="Q10:Q20">+P10*180</f>
        <v>7920</v>
      </c>
    </row>
    <row r="11" spans="1:17" ht="19.5" customHeight="1">
      <c r="A11" s="101">
        <v>3</v>
      </c>
      <c r="B11" s="102" t="s">
        <v>30</v>
      </c>
      <c r="C11" s="175">
        <v>5286</v>
      </c>
      <c r="D11" s="176">
        <v>1401</v>
      </c>
      <c r="E11" s="176">
        <v>194739</v>
      </c>
      <c r="F11" s="183">
        <v>10000</v>
      </c>
      <c r="G11" s="181">
        <v>376968</v>
      </c>
      <c r="H11" s="176">
        <v>3040</v>
      </c>
      <c r="I11" s="177">
        <v>1230</v>
      </c>
      <c r="J11" s="176">
        <v>51457</v>
      </c>
      <c r="K11" s="183">
        <v>1900</v>
      </c>
      <c r="L11" s="182">
        <f t="shared" si="0"/>
        <v>91162</v>
      </c>
      <c r="M11" s="175">
        <v>51</v>
      </c>
      <c r="N11" s="176">
        <v>35</v>
      </c>
      <c r="O11" s="176">
        <v>6300</v>
      </c>
      <c r="P11" s="177">
        <f t="shared" si="1"/>
        <v>51</v>
      </c>
      <c r="Q11" s="181">
        <f t="shared" si="2"/>
        <v>9180</v>
      </c>
    </row>
    <row r="12" spans="1:17" ht="19.5" customHeight="1">
      <c r="A12" s="101">
        <v>4</v>
      </c>
      <c r="B12" s="102" t="s">
        <v>31</v>
      </c>
      <c r="C12" s="175">
        <v>1010</v>
      </c>
      <c r="D12" s="176"/>
      <c r="E12" s="176"/>
      <c r="F12" s="183"/>
      <c r="G12" s="181">
        <f aca="true" t="shared" si="3" ref="G12:G18">+F12*139</f>
        <v>0</v>
      </c>
      <c r="H12" s="176">
        <v>2520</v>
      </c>
      <c r="I12" s="177">
        <v>785</v>
      </c>
      <c r="J12" s="176">
        <v>32180</v>
      </c>
      <c r="K12" s="183">
        <v>1200</v>
      </c>
      <c r="L12" s="182">
        <f t="shared" si="0"/>
        <v>57575.99999999999</v>
      </c>
      <c r="M12" s="175">
        <v>31</v>
      </c>
      <c r="N12" s="176">
        <v>21</v>
      </c>
      <c r="O12" s="176">
        <v>3780</v>
      </c>
      <c r="P12" s="177">
        <f t="shared" si="1"/>
        <v>31</v>
      </c>
      <c r="Q12" s="181">
        <f t="shared" si="2"/>
        <v>5580</v>
      </c>
    </row>
    <row r="13" spans="1:17" ht="19.5" customHeight="1">
      <c r="A13" s="101">
        <v>5</v>
      </c>
      <c r="B13" s="102" t="s">
        <v>32</v>
      </c>
      <c r="C13" s="175"/>
      <c r="D13" s="176"/>
      <c r="E13" s="176"/>
      <c r="F13" s="183">
        <f aca="true" t="shared" si="4" ref="F13:F18">MAX(C13:D13)</f>
        <v>0</v>
      </c>
      <c r="G13" s="181">
        <f t="shared" si="3"/>
        <v>0</v>
      </c>
      <c r="H13" s="176">
        <v>1340</v>
      </c>
      <c r="I13" s="177">
        <v>543</v>
      </c>
      <c r="J13" s="176">
        <v>21920</v>
      </c>
      <c r="K13" s="183">
        <v>700</v>
      </c>
      <c r="L13" s="182">
        <f t="shared" si="0"/>
        <v>33586</v>
      </c>
      <c r="M13" s="175">
        <v>46</v>
      </c>
      <c r="N13" s="176">
        <v>4</v>
      </c>
      <c r="O13" s="176">
        <v>720</v>
      </c>
      <c r="P13" s="177">
        <f t="shared" si="1"/>
        <v>46</v>
      </c>
      <c r="Q13" s="181">
        <f t="shared" si="2"/>
        <v>8280</v>
      </c>
    </row>
    <row r="14" spans="1:17" ht="19.5" customHeight="1">
      <c r="A14" s="101">
        <v>6</v>
      </c>
      <c r="B14" s="102" t="s">
        <v>33</v>
      </c>
      <c r="C14" s="175"/>
      <c r="D14" s="176"/>
      <c r="E14" s="176"/>
      <c r="F14" s="183">
        <f t="shared" si="4"/>
        <v>0</v>
      </c>
      <c r="G14" s="181">
        <f t="shared" si="3"/>
        <v>0</v>
      </c>
      <c r="H14" s="176">
        <v>1240</v>
      </c>
      <c r="I14" s="177">
        <v>520</v>
      </c>
      <c r="J14" s="176">
        <v>20990</v>
      </c>
      <c r="K14" s="183">
        <v>700</v>
      </c>
      <c r="L14" s="182">
        <f t="shared" si="0"/>
        <v>33586</v>
      </c>
      <c r="M14" s="175">
        <v>32</v>
      </c>
      <c r="N14" s="176">
        <v>8</v>
      </c>
      <c r="O14" s="176">
        <v>1440</v>
      </c>
      <c r="P14" s="177">
        <f t="shared" si="1"/>
        <v>32</v>
      </c>
      <c r="Q14" s="181">
        <f t="shared" si="2"/>
        <v>5760</v>
      </c>
    </row>
    <row r="15" spans="1:17" ht="19.5" customHeight="1">
      <c r="A15" s="101">
        <v>7</v>
      </c>
      <c r="B15" s="102" t="s">
        <v>34</v>
      </c>
      <c r="C15" s="175"/>
      <c r="D15" s="176"/>
      <c r="E15" s="176"/>
      <c r="F15" s="183">
        <f t="shared" si="4"/>
        <v>0</v>
      </c>
      <c r="G15" s="181">
        <f t="shared" si="3"/>
        <v>0</v>
      </c>
      <c r="H15" s="176">
        <v>1020</v>
      </c>
      <c r="I15" s="177">
        <v>503</v>
      </c>
      <c r="J15" s="176">
        <v>20158</v>
      </c>
      <c r="K15" s="183">
        <v>700</v>
      </c>
      <c r="L15" s="182">
        <f t="shared" si="0"/>
        <v>33586</v>
      </c>
      <c r="M15" s="175">
        <v>24</v>
      </c>
      <c r="N15" s="176">
        <v>7</v>
      </c>
      <c r="O15" s="176">
        <v>1260</v>
      </c>
      <c r="P15" s="177">
        <f t="shared" si="1"/>
        <v>24</v>
      </c>
      <c r="Q15" s="181">
        <f t="shared" si="2"/>
        <v>4320</v>
      </c>
    </row>
    <row r="16" spans="1:17" ht="19.5" customHeight="1">
      <c r="A16" s="101">
        <v>8</v>
      </c>
      <c r="B16" s="103" t="s">
        <v>35</v>
      </c>
      <c r="C16" s="175"/>
      <c r="D16" s="176"/>
      <c r="E16" s="176"/>
      <c r="F16" s="183">
        <f t="shared" si="4"/>
        <v>0</v>
      </c>
      <c r="G16" s="181">
        <f t="shared" si="3"/>
        <v>0</v>
      </c>
      <c r="H16" s="176">
        <v>700</v>
      </c>
      <c r="I16" s="177">
        <v>635</v>
      </c>
      <c r="J16" s="176">
        <v>25993</v>
      </c>
      <c r="K16" s="183">
        <f>MAX(H16:I16)</f>
        <v>700</v>
      </c>
      <c r="L16" s="182">
        <f t="shared" si="0"/>
        <v>33586</v>
      </c>
      <c r="M16" s="175">
        <v>28</v>
      </c>
      <c r="N16" s="176">
        <v>5</v>
      </c>
      <c r="O16" s="176">
        <v>900</v>
      </c>
      <c r="P16" s="177">
        <f t="shared" si="1"/>
        <v>28</v>
      </c>
      <c r="Q16" s="181">
        <f t="shared" si="2"/>
        <v>5040</v>
      </c>
    </row>
    <row r="17" spans="1:17" ht="19.5" customHeight="1">
      <c r="A17" s="101">
        <v>9</v>
      </c>
      <c r="B17" s="103" t="s">
        <v>36</v>
      </c>
      <c r="C17" s="175"/>
      <c r="D17" s="176"/>
      <c r="E17" s="176"/>
      <c r="F17" s="183">
        <f t="shared" si="4"/>
        <v>0</v>
      </c>
      <c r="G17" s="181">
        <f t="shared" si="3"/>
        <v>0</v>
      </c>
      <c r="H17" s="176">
        <v>840</v>
      </c>
      <c r="I17" s="177">
        <v>644</v>
      </c>
      <c r="J17" s="176">
        <v>26367</v>
      </c>
      <c r="K17" s="183">
        <v>600</v>
      </c>
      <c r="L17" s="182">
        <f t="shared" si="0"/>
        <v>28787.999999999996</v>
      </c>
      <c r="M17" s="175">
        <v>38</v>
      </c>
      <c r="N17" s="176">
        <v>55</v>
      </c>
      <c r="O17" s="176">
        <v>9900</v>
      </c>
      <c r="P17" s="177">
        <f t="shared" si="1"/>
        <v>55</v>
      </c>
      <c r="Q17" s="181">
        <f t="shared" si="2"/>
        <v>9900</v>
      </c>
    </row>
    <row r="18" spans="1:17" ht="19.5" customHeight="1">
      <c r="A18" s="101">
        <v>10</v>
      </c>
      <c r="B18" s="103" t="s">
        <v>37</v>
      </c>
      <c r="C18" s="175"/>
      <c r="D18" s="176"/>
      <c r="E18" s="176"/>
      <c r="F18" s="183">
        <f t="shared" si="4"/>
        <v>0</v>
      </c>
      <c r="G18" s="181">
        <f t="shared" si="3"/>
        <v>0</v>
      </c>
      <c r="H18" s="178">
        <v>1160</v>
      </c>
      <c r="I18" s="177">
        <v>1654</v>
      </c>
      <c r="J18" s="176">
        <v>60058</v>
      </c>
      <c r="K18" s="183">
        <f>MAX(H18:I18)</f>
        <v>1654</v>
      </c>
      <c r="L18" s="182">
        <f t="shared" si="0"/>
        <v>79358.92</v>
      </c>
      <c r="M18" s="179">
        <v>41</v>
      </c>
      <c r="N18" s="178">
        <v>57</v>
      </c>
      <c r="O18" s="178">
        <v>8532</v>
      </c>
      <c r="P18" s="177">
        <f t="shared" si="1"/>
        <v>57</v>
      </c>
      <c r="Q18" s="181">
        <f t="shared" si="2"/>
        <v>10260</v>
      </c>
    </row>
    <row r="19" spans="1:17" ht="19.5" customHeight="1">
      <c r="A19" s="101">
        <v>11</v>
      </c>
      <c r="B19" s="103" t="s">
        <v>38</v>
      </c>
      <c r="C19" s="175">
        <v>6391</v>
      </c>
      <c r="D19" s="176">
        <v>2941</v>
      </c>
      <c r="E19" s="176">
        <v>327039</v>
      </c>
      <c r="F19" s="183">
        <v>9800</v>
      </c>
      <c r="G19" s="181">
        <v>600000</v>
      </c>
      <c r="H19" s="178">
        <v>2164</v>
      </c>
      <c r="I19" s="177">
        <v>1843</v>
      </c>
      <c r="J19" s="176">
        <v>64423</v>
      </c>
      <c r="K19" s="183">
        <v>1930</v>
      </c>
      <c r="L19" s="182">
        <v>86250</v>
      </c>
      <c r="M19" s="179">
        <v>57</v>
      </c>
      <c r="N19" s="178">
        <v>17</v>
      </c>
      <c r="O19" s="178">
        <v>2448</v>
      </c>
      <c r="P19" s="177">
        <f t="shared" si="1"/>
        <v>57</v>
      </c>
      <c r="Q19" s="181">
        <f t="shared" si="2"/>
        <v>10260</v>
      </c>
    </row>
    <row r="20" spans="1:17" ht="19.5" customHeight="1">
      <c r="A20" s="101">
        <v>12</v>
      </c>
      <c r="B20" s="103" t="s">
        <v>39</v>
      </c>
      <c r="C20" s="175">
        <v>10067</v>
      </c>
      <c r="D20" s="176">
        <v>11921</v>
      </c>
      <c r="E20" s="176">
        <v>1445044</v>
      </c>
      <c r="F20" s="183">
        <v>15000</v>
      </c>
      <c r="G20" s="181">
        <v>1213000</v>
      </c>
      <c r="H20" s="178">
        <v>2611</v>
      </c>
      <c r="I20" s="177">
        <v>2611</v>
      </c>
      <c r="J20" s="176">
        <v>93070</v>
      </c>
      <c r="K20" s="183">
        <v>1930</v>
      </c>
      <c r="L20" s="182">
        <v>86250</v>
      </c>
      <c r="M20" s="179">
        <v>76</v>
      </c>
      <c r="N20" s="178">
        <v>31</v>
      </c>
      <c r="O20" s="178">
        <v>4464</v>
      </c>
      <c r="P20" s="177">
        <f t="shared" si="1"/>
        <v>76</v>
      </c>
      <c r="Q20" s="181">
        <f t="shared" si="2"/>
        <v>13680</v>
      </c>
    </row>
    <row r="21" spans="1:17" ht="32.25" customHeight="1" thickBot="1">
      <c r="A21" s="104"/>
      <c r="B21" s="105" t="s">
        <v>23</v>
      </c>
      <c r="C21" s="160">
        <f aca="true" t="shared" si="5" ref="C21:Q21">SUM(C9:C20)</f>
        <v>46456</v>
      </c>
      <c r="D21" s="107">
        <f t="shared" si="5"/>
        <v>41388</v>
      </c>
      <c r="E21" s="107">
        <f t="shared" si="5"/>
        <v>4881157</v>
      </c>
      <c r="F21" s="107">
        <f t="shared" si="5"/>
        <v>66145</v>
      </c>
      <c r="G21" s="180">
        <f t="shared" si="5"/>
        <v>3909213</v>
      </c>
      <c r="H21" s="108">
        <f t="shared" si="5"/>
        <v>23155</v>
      </c>
      <c r="I21" s="107">
        <f t="shared" si="5"/>
        <v>16174</v>
      </c>
      <c r="J21" s="107">
        <f t="shared" si="5"/>
        <v>636350</v>
      </c>
      <c r="K21" s="107">
        <f t="shared" si="5"/>
        <v>15841</v>
      </c>
      <c r="L21" s="167">
        <f t="shared" si="5"/>
        <v>747348.38</v>
      </c>
      <c r="M21" s="106">
        <f t="shared" si="5"/>
        <v>504</v>
      </c>
      <c r="N21" s="107">
        <f t="shared" si="5"/>
        <v>321</v>
      </c>
      <c r="O21" s="107">
        <f t="shared" si="5"/>
        <v>54324</v>
      </c>
      <c r="P21" s="107">
        <f t="shared" si="5"/>
        <v>538</v>
      </c>
      <c r="Q21" s="180">
        <f t="shared" si="5"/>
        <v>96840</v>
      </c>
    </row>
    <row r="22" spans="1:17" ht="21.75" customHeight="1">
      <c r="A22" s="109"/>
      <c r="B22" s="110"/>
      <c r="C22" s="111"/>
      <c r="D22" s="111"/>
      <c r="E22" s="111"/>
      <c r="F22" s="111"/>
      <c r="G22" s="112">
        <f>ROUND(G21/1000,1)</f>
        <v>3909.2</v>
      </c>
      <c r="H22" s="111"/>
      <c r="I22" s="112"/>
      <c r="J22" s="112"/>
      <c r="K22" s="111"/>
      <c r="L22" s="112">
        <f>ROUND(L21/1000,1)</f>
        <v>747.3</v>
      </c>
      <c r="M22" s="111"/>
      <c r="N22" s="111"/>
      <c r="O22" s="111"/>
      <c r="P22" s="111"/>
      <c r="Q22" s="112">
        <f>ROUND(Q21/1000,1)</f>
        <v>96.8</v>
      </c>
    </row>
    <row r="23" spans="1:17" ht="35.25" customHeight="1" thickBot="1">
      <c r="A23" s="109"/>
      <c r="B23" s="204" t="s">
        <v>125</v>
      </c>
      <c r="C23" s="204"/>
      <c r="D23" s="204"/>
      <c r="E23" s="204"/>
      <c r="F23" s="204" t="s">
        <v>156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113"/>
    </row>
    <row r="24" spans="1:17" s="97" customFormat="1" ht="35.25" customHeight="1">
      <c r="A24" s="114"/>
      <c r="B24" s="115" t="s">
        <v>46</v>
      </c>
      <c r="C24" s="116" t="s">
        <v>47</v>
      </c>
      <c r="D24" s="116"/>
      <c r="E24" s="116"/>
      <c r="F24" s="116"/>
      <c r="G24" s="186" t="s">
        <v>27</v>
      </c>
      <c r="H24" s="187"/>
      <c r="I24" s="188"/>
      <c r="J24" s="188"/>
      <c r="K24" s="188"/>
      <c r="L24" s="189" t="s">
        <v>28</v>
      </c>
      <c r="M24" s="187"/>
      <c r="N24" s="190"/>
      <c r="O24" s="190"/>
      <c r="P24" s="188"/>
      <c r="Q24" s="189" t="s">
        <v>45</v>
      </c>
    </row>
    <row r="25" spans="1:17" ht="23.25" customHeight="1">
      <c r="A25" s="117">
        <v>1</v>
      </c>
      <c r="B25" s="118" t="s">
        <v>157</v>
      </c>
      <c r="C25" s="119">
        <v>80</v>
      </c>
      <c r="D25" s="119"/>
      <c r="E25" s="119"/>
      <c r="F25" s="151"/>
      <c r="G25" s="120">
        <f>+G22*0.8</f>
        <v>3127.36</v>
      </c>
      <c r="H25" s="153"/>
      <c r="I25" s="151"/>
      <c r="J25" s="151"/>
      <c r="K25" s="151"/>
      <c r="L25" s="154">
        <f>+L22*0.8</f>
        <v>597.84</v>
      </c>
      <c r="M25" s="153"/>
      <c r="N25" s="161"/>
      <c r="O25" s="161"/>
      <c r="P25" s="151"/>
      <c r="Q25" s="154"/>
    </row>
    <row r="26" spans="1:17" ht="23.25" customHeight="1">
      <c r="A26" s="117">
        <v>2</v>
      </c>
      <c r="B26" s="118"/>
      <c r="C26" s="119"/>
      <c r="D26" s="119"/>
      <c r="E26" s="119"/>
      <c r="F26" s="151"/>
      <c r="G26" s="120"/>
      <c r="H26" s="153"/>
      <c r="I26" s="151"/>
      <c r="J26" s="151"/>
      <c r="K26" s="151"/>
      <c r="L26" s="154"/>
      <c r="M26" s="153"/>
      <c r="N26" s="161"/>
      <c r="O26" s="161"/>
      <c r="P26" s="151"/>
      <c r="Q26" s="154"/>
    </row>
    <row r="27" spans="1:17" s="100" customFormat="1" ht="23.25" customHeight="1">
      <c r="A27" s="101">
        <v>3</v>
      </c>
      <c r="B27" s="121"/>
      <c r="C27" s="122"/>
      <c r="D27" s="122"/>
      <c r="E27" s="122"/>
      <c r="F27" s="152"/>
      <c r="G27" s="123"/>
      <c r="H27" s="155"/>
      <c r="I27" s="152"/>
      <c r="J27" s="152"/>
      <c r="K27" s="152"/>
      <c r="L27" s="123"/>
      <c r="M27" s="155"/>
      <c r="N27" s="162"/>
      <c r="O27" s="162"/>
      <c r="P27" s="152"/>
      <c r="Q27" s="123"/>
    </row>
    <row r="28" spans="1:17" s="97" customFormat="1" ht="34.5" customHeight="1">
      <c r="A28" s="124"/>
      <c r="B28" s="199" t="s">
        <v>150</v>
      </c>
      <c r="C28" s="199"/>
      <c r="D28" s="125"/>
      <c r="E28" s="125"/>
      <c r="F28" s="125"/>
      <c r="G28" s="126">
        <f>SUM(G25:G27)</f>
        <v>3127.36</v>
      </c>
      <c r="H28" s="124"/>
      <c r="I28" s="125"/>
      <c r="J28" s="125"/>
      <c r="K28" s="125"/>
      <c r="L28" s="126">
        <f>SUM(L25:L27)</f>
        <v>597.84</v>
      </c>
      <c r="M28" s="124"/>
      <c r="N28" s="163"/>
      <c r="O28" s="163"/>
      <c r="P28" s="125"/>
      <c r="Q28" s="126">
        <f>SUM(Q25:Q27)</f>
        <v>0</v>
      </c>
    </row>
    <row r="29" spans="1:17" s="97" customFormat="1" ht="27" customHeight="1" thickBot="1">
      <c r="A29" s="127"/>
      <c r="B29" s="200" t="s">
        <v>48</v>
      </c>
      <c r="C29" s="200"/>
      <c r="D29" s="128"/>
      <c r="E29" s="128"/>
      <c r="F29" s="128"/>
      <c r="G29" s="129">
        <f>+G22-G28</f>
        <v>781.8399999999997</v>
      </c>
      <c r="H29" s="127"/>
      <c r="I29" s="128"/>
      <c r="J29" s="128"/>
      <c r="K29" s="128"/>
      <c r="L29" s="129">
        <f>+L22-L28</f>
        <v>149.45999999999992</v>
      </c>
      <c r="M29" s="127"/>
      <c r="N29" s="164"/>
      <c r="O29" s="164"/>
      <c r="P29" s="128"/>
      <c r="Q29" s="129">
        <f>+Q22-Q28</f>
        <v>96.8</v>
      </c>
    </row>
    <row r="30" spans="1:17" s="97" customFormat="1" ht="25.5" customHeight="1">
      <c r="A30" s="130"/>
      <c r="B30" s="174"/>
      <c r="C30" s="130"/>
      <c r="D30" s="130"/>
      <c r="E30" s="130"/>
      <c r="F30" s="130"/>
      <c r="G30" s="112"/>
      <c r="H30" s="130"/>
      <c r="I30" s="130"/>
      <c r="J30" s="130"/>
      <c r="K30" s="130"/>
      <c r="L30" s="132" t="s">
        <v>49</v>
      </c>
      <c r="M30" s="133"/>
      <c r="N30" s="133"/>
      <c r="O30" s="133"/>
      <c r="P30" s="133"/>
      <c r="Q30" s="134">
        <f>+G28+L28+Q28</f>
        <v>3725.2000000000003</v>
      </c>
    </row>
    <row r="31" spans="1:17" s="97" customFormat="1" ht="20.25" customHeight="1">
      <c r="A31" s="130"/>
      <c r="B31" s="131"/>
      <c r="C31" s="130"/>
      <c r="D31" s="130"/>
      <c r="E31" s="130"/>
      <c r="F31" s="130"/>
      <c r="G31" s="112"/>
      <c r="H31" s="130"/>
      <c r="I31" s="130"/>
      <c r="J31" s="130"/>
      <c r="K31" s="130"/>
      <c r="L31" s="130"/>
      <c r="M31" s="130"/>
      <c r="N31" s="130"/>
      <c r="O31" s="130"/>
      <c r="P31" s="130"/>
      <c r="Q31" s="112"/>
    </row>
    <row r="32" spans="2:17" s="135" customFormat="1" ht="19.5" customHeight="1">
      <c r="B32" s="136"/>
      <c r="C32" s="137" t="s">
        <v>1</v>
      </c>
      <c r="D32" s="137"/>
      <c r="E32" s="137"/>
      <c r="F32" s="136"/>
      <c r="G32" s="136"/>
      <c r="H32" s="202"/>
      <c r="I32" s="202"/>
      <c r="J32" s="168"/>
      <c r="K32" s="138"/>
      <c r="L32" s="203"/>
      <c r="M32" s="203"/>
      <c r="N32" s="165"/>
      <c r="O32" s="165"/>
      <c r="Q32" s="139"/>
    </row>
    <row r="33" spans="3:15" s="97" customFormat="1" ht="15.75">
      <c r="C33" s="140"/>
      <c r="D33" s="140"/>
      <c r="E33" s="140"/>
      <c r="F33" s="141"/>
      <c r="G33" s="141"/>
      <c r="H33" s="201" t="s">
        <v>24</v>
      </c>
      <c r="I33" s="201"/>
      <c r="J33" s="166"/>
      <c r="K33" s="142"/>
      <c r="L33" s="201" t="s">
        <v>40</v>
      </c>
      <c r="M33" s="201"/>
      <c r="N33" s="166"/>
      <c r="O33" s="166"/>
    </row>
    <row r="34" spans="2:15" s="135" customFormat="1" ht="18.75" customHeight="1">
      <c r="B34" s="136"/>
      <c r="C34" s="143" t="s">
        <v>4</v>
      </c>
      <c r="D34" s="143"/>
      <c r="E34" s="143"/>
      <c r="F34" s="136"/>
      <c r="G34" s="136"/>
      <c r="H34" s="203"/>
      <c r="I34" s="203"/>
      <c r="J34" s="165"/>
      <c r="K34" s="144"/>
      <c r="L34" s="203"/>
      <c r="M34" s="203"/>
      <c r="N34" s="165"/>
      <c r="O34" s="165"/>
    </row>
    <row r="35" spans="3:15" s="97" customFormat="1" ht="15.75">
      <c r="C35" s="145"/>
      <c r="D35" s="145"/>
      <c r="E35" s="145"/>
      <c r="H35" s="201" t="s">
        <v>24</v>
      </c>
      <c r="I35" s="201"/>
      <c r="J35" s="166"/>
      <c r="K35" s="142"/>
      <c r="L35" s="201" t="s">
        <v>40</v>
      </c>
      <c r="M35" s="201"/>
      <c r="N35" s="166"/>
      <c r="O35" s="166"/>
    </row>
    <row r="36" ht="15">
      <c r="G36" s="146" t="s">
        <v>0</v>
      </c>
    </row>
    <row r="37" spans="9:17" ht="16.5" customHeight="1">
      <c r="I37" s="147" t="s">
        <v>136</v>
      </c>
      <c r="J37" s="147"/>
      <c r="K37" s="147" t="s">
        <v>137</v>
      </c>
      <c r="L37" s="184">
        <v>44.98</v>
      </c>
      <c r="M37" s="185" t="s">
        <v>149</v>
      </c>
      <c r="P37" s="158" t="s">
        <v>41</v>
      </c>
      <c r="Q37" s="159" t="s">
        <v>123</v>
      </c>
    </row>
    <row r="38" spans="9:17" ht="16.5" customHeight="1">
      <c r="I38" s="147" t="s">
        <v>138</v>
      </c>
      <c r="J38" s="147"/>
      <c r="K38" s="147" t="s">
        <v>137</v>
      </c>
      <c r="L38" s="184">
        <v>47.98</v>
      </c>
      <c r="M38" s="185" t="s">
        <v>149</v>
      </c>
      <c r="Q38" s="148"/>
    </row>
  </sheetData>
  <sheetProtection/>
  <mergeCells count="20">
    <mergeCell ref="B23:E23"/>
    <mergeCell ref="A1:Q1"/>
    <mergeCell ref="A2:Q2"/>
    <mergeCell ref="A3:Q3"/>
    <mergeCell ref="A7:A8"/>
    <mergeCell ref="B7:B8"/>
    <mergeCell ref="C7:G7"/>
    <mergeCell ref="H7:L7"/>
    <mergeCell ref="M7:Q7"/>
    <mergeCell ref="F23:P23"/>
    <mergeCell ref="B28:C28"/>
    <mergeCell ref="B29:C29"/>
    <mergeCell ref="H35:I35"/>
    <mergeCell ref="L35:M35"/>
    <mergeCell ref="H32:I32"/>
    <mergeCell ref="L32:M32"/>
    <mergeCell ref="H33:I33"/>
    <mergeCell ref="L33:M33"/>
    <mergeCell ref="H34:I34"/>
    <mergeCell ref="L34:M34"/>
  </mergeCells>
  <printOptions/>
  <pageMargins left="0.2" right="0.19" top="0.19" bottom="0.18" header="0.11" footer="0.1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2021-04-13T06:27:52Z</cp:lastPrinted>
  <dcterms:created xsi:type="dcterms:W3CDTF">1996-10-14T23:33:28Z</dcterms:created>
  <dcterms:modified xsi:type="dcterms:W3CDTF">2021-11-09T13:04:28Z</dcterms:modified>
  <cp:category/>
  <cp:version/>
  <cp:contentType/>
  <cp:contentStatus/>
</cp:coreProperties>
</file>