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6school\Desktop\"/>
    </mc:Choice>
  </mc:AlternateContent>
  <xr:revisionPtr revIDLastSave="0" documentId="13_ncr:1_{98479BF3-0AF1-466E-8EA3-C830597DC140}" xr6:coauthVersionLast="40" xr6:coauthVersionMax="40" xr10:uidLastSave="{00000000-0000-0000-0000-000000000000}"/>
  <bookViews>
    <workbookView xWindow="0" yWindow="0" windowWidth="20490" windowHeight="6030" tabRatio="872" xr2:uid="{00000000-000D-0000-FFFF-FFFF00000000}"/>
  </bookViews>
  <sheets>
    <sheet name="Ekamutner ev caxser" sheetId="5" r:id="rId1"/>
    <sheet name="Dramakan hosqer" sheetId="7" r:id="rId2"/>
    <sheet name="Ekamutneri hamematakan" sheetId="9" r:id="rId3"/>
    <sheet name="Dramakani hamematakan" sheetId="10" r:id="rId4"/>
    <sheet name="Deb. ev kreditor" sheetId="14" r:id="rId5"/>
    <sheet name="Ashkhatavardz" sheetId="11" r:id="rId6"/>
    <sheet name="Komunal " sheetId="13" r:id="rId7"/>
    <sheet name="Vardzakalutyun" sheetId="15" r:id="rId8"/>
  </sheets>
  <externalReferences>
    <externalReference r:id="rId9"/>
    <externalReference r:id="rId10"/>
    <externalReference r:id="rId11"/>
    <externalReference r:id="rId12"/>
  </externalReferences>
  <definedNames>
    <definedName name="_COMPANYNAME" localSheetId="4">'[1]Page 1'!$B$12</definedName>
    <definedName name="_COMPANYNAME" localSheetId="7">'[1]Page 1'!$B$12</definedName>
    <definedName name="_COMPANYNAME">'[2]Page 1'!$B$12</definedName>
    <definedName name="_DATE2" localSheetId="4">'[1]Page 1'!$B$17</definedName>
    <definedName name="_DATE2" localSheetId="7">'[1]Page 1'!$B$17</definedName>
    <definedName name="_DATE2">'[2]Page 1'!$B$17</definedName>
    <definedName name="Tab1CodeCol">#REF!</definedName>
    <definedName name="Tab1Col1" localSheetId="4">#REF!</definedName>
    <definedName name="Tab1Col1" localSheetId="6">#REF!</definedName>
    <definedName name="Tab1Col1">#REF!</definedName>
    <definedName name="Tab1ColLast" localSheetId="4">#REF!</definedName>
    <definedName name="Tab1ColLast" localSheetId="6">#REF!</definedName>
    <definedName name="Tab1ColLast">#REF!</definedName>
    <definedName name="Tab1Row1" localSheetId="4">#REF!</definedName>
    <definedName name="Tab1Row1" localSheetId="6">#REF!</definedName>
    <definedName name="Tab1Row1">#REF!</definedName>
    <definedName name="Tab1RowCode" localSheetId="4">#REF!</definedName>
    <definedName name="Tab1RowCode" localSheetId="6">#REF!</definedName>
    <definedName name="Tab1RowCode">#REF!</definedName>
    <definedName name="Tab1RowLast" localSheetId="4">#REF!</definedName>
    <definedName name="Tab1RowLast" localSheetId="6">#REF!</definedName>
    <definedName name="Tab1RowLast">#REF!</definedName>
    <definedName name="Tab2CodeCol" localSheetId="4">#REF!</definedName>
    <definedName name="Tab2CodeCol" localSheetId="6">#REF!</definedName>
    <definedName name="Tab2CodeCol">#REF!</definedName>
    <definedName name="Tab2Col1" localSheetId="4">#REF!</definedName>
    <definedName name="Tab2Col1" localSheetId="6">#REF!</definedName>
    <definedName name="Tab2Col1">#REF!</definedName>
    <definedName name="Tab2ColLast" localSheetId="4">#REF!</definedName>
    <definedName name="Tab2ColLast" localSheetId="6">#REF!</definedName>
    <definedName name="Tab2ColLast">#REF!</definedName>
    <definedName name="Tab2Row1" localSheetId="4">#REF!</definedName>
    <definedName name="Tab2Row1" localSheetId="6">#REF!</definedName>
    <definedName name="Tab2Row1">#REF!</definedName>
    <definedName name="Tab2RowCode" localSheetId="4">#REF!</definedName>
    <definedName name="Tab2RowCode" localSheetId="6">#REF!</definedName>
    <definedName name="Tab2RowCode">#REF!</definedName>
    <definedName name="Tab2RowLast" localSheetId="4">#REF!</definedName>
    <definedName name="Tab2RowLast" localSheetId="6">#REF!</definedName>
    <definedName name="Tab2RowLast">#REF!</definedName>
    <definedName name="Tab3CodeCol" localSheetId="4">'[3]5'!#REF!</definedName>
    <definedName name="Tab3CodeCol" localSheetId="7">'[4]5'!#REF!</definedName>
    <definedName name="Tab3CodeCol">#REF!</definedName>
    <definedName name="Tab3Col1" localSheetId="4">'[3]5'!#REF!</definedName>
    <definedName name="Tab3Col1" localSheetId="7">'[4]5'!#REF!</definedName>
    <definedName name="Tab3Col1">#REF!</definedName>
    <definedName name="Tab3ColLast" localSheetId="4">'[3]5'!#REF!</definedName>
    <definedName name="Tab3ColLast" localSheetId="7">'[4]5'!#REF!</definedName>
    <definedName name="Tab3ColLast">#REF!</definedName>
    <definedName name="Tab3Row1" localSheetId="4">'[3]5'!#REF!</definedName>
    <definedName name="Tab3Row1" localSheetId="7">'[4]5'!#REF!</definedName>
    <definedName name="Tab3Row1">#REF!</definedName>
    <definedName name="Tab3RowLast" localSheetId="4">'[3]5'!#REF!</definedName>
    <definedName name="Tab3RowLast" localSheetId="7">'[4]5'!#REF!</definedName>
    <definedName name="Tab3RowLast">#REF!</definedName>
    <definedName name="Tab4CodeCol" localSheetId="4">'[3]5'!#REF!</definedName>
    <definedName name="Tab4CodeCol" localSheetId="7">'[4]5'!#REF!</definedName>
    <definedName name="Tab4CodeCol">#REF!</definedName>
    <definedName name="Tab4Col1" localSheetId="4">'[3]5'!#REF!</definedName>
    <definedName name="Tab4Col1" localSheetId="7">'[4]5'!#REF!</definedName>
    <definedName name="Tab4Col1">#REF!</definedName>
    <definedName name="Tab4ColLast" localSheetId="4">'[3]5'!#REF!</definedName>
    <definedName name="Tab4ColLast" localSheetId="7">'[4]5'!#REF!</definedName>
    <definedName name="Tab4ColLast">#REF!</definedName>
    <definedName name="Tab4Row1" localSheetId="4">'[3]5'!#REF!</definedName>
    <definedName name="Tab4Row1" localSheetId="7">'[4]5'!#REF!</definedName>
    <definedName name="Tab4Row1">#REF!</definedName>
    <definedName name="Tab4RowLast" localSheetId="4">'[3]5'!#REF!</definedName>
    <definedName name="Tab4RowLast" localSheetId="7">'[4]5'!#REF!</definedName>
    <definedName name="Tab4RowLast">#REF!</definedName>
    <definedName name="Tab5CodeCol" localSheetId="4">'[3]5'!#REF!</definedName>
    <definedName name="Tab5CodeCol" localSheetId="7">'[4]5'!#REF!</definedName>
    <definedName name="Tab5CodeCol">#REF!</definedName>
    <definedName name="Tab5Col1" localSheetId="4">'[3]5'!#REF!</definedName>
    <definedName name="Tab5Col1" localSheetId="7">'[4]5'!#REF!</definedName>
    <definedName name="Tab5Col1">#REF!</definedName>
    <definedName name="Tab5ColLast" localSheetId="4">'[3]5'!#REF!</definedName>
    <definedName name="Tab5ColLast" localSheetId="7">'[4]5'!#REF!</definedName>
    <definedName name="Tab5ColLast">#REF!</definedName>
    <definedName name="Tab5Row1" localSheetId="4">'[3]5'!#REF!</definedName>
    <definedName name="Tab5Row1" localSheetId="7">'[4]5'!#REF!</definedName>
    <definedName name="Tab5Row1">#REF!</definedName>
    <definedName name="Tab5RowLast" localSheetId="4">'[3]5'!#REF!</definedName>
    <definedName name="Tab5RowLast" localSheetId="7">'[4]5'!#REF!</definedName>
    <definedName name="Tab5RowLast">#REF!</definedName>
    <definedName name="Tab6CodeCol" localSheetId="4">'[3]5'!#REF!</definedName>
    <definedName name="Tab6CodeCol" localSheetId="7">'[4]5'!#REF!</definedName>
    <definedName name="Tab6CodeCol">#REF!</definedName>
    <definedName name="Tab6Col1" localSheetId="4">'[3]5'!#REF!</definedName>
    <definedName name="Tab6Col1" localSheetId="7">'[4]5'!#REF!</definedName>
    <definedName name="Tab6Col1">#REF!</definedName>
    <definedName name="Tab6ColLast" localSheetId="4">'[3]5'!#REF!</definedName>
    <definedName name="Tab6ColLast" localSheetId="7">'[4]5'!#REF!</definedName>
    <definedName name="Tab6ColLast">#REF!</definedName>
    <definedName name="Tab6Row1" localSheetId="4">'[3]5'!#REF!</definedName>
    <definedName name="Tab6Row1" localSheetId="7">'[4]5'!#REF!</definedName>
    <definedName name="Tab6Row1">#REF!</definedName>
    <definedName name="Tab6RowLast" localSheetId="4">'[3]5'!#REF!</definedName>
    <definedName name="Tab6RowLast" localSheetId="7">'[4]5'!#REF!</definedName>
    <definedName name="Tab6RowLast">#REF!</definedName>
    <definedName name="Tab7CodeCol" localSheetId="4">#REF!</definedName>
    <definedName name="Tab7CodeCol" localSheetId="6">#REF!</definedName>
    <definedName name="Tab7CodeCol">#REF!</definedName>
    <definedName name="Tab7Col1" localSheetId="4">#REF!</definedName>
    <definedName name="Tab7Col1" localSheetId="6">#REF!</definedName>
    <definedName name="Tab7Col1">#REF!</definedName>
    <definedName name="Tab7ColLast" localSheetId="4">#REF!</definedName>
    <definedName name="Tab7ColLast" localSheetId="6">#REF!</definedName>
    <definedName name="Tab7ColLast">#REF!</definedName>
    <definedName name="Tab7Row1" localSheetId="4">#REF!</definedName>
    <definedName name="Tab7Row1" localSheetId="6">#REF!</definedName>
    <definedName name="Tab7Row1">#REF!</definedName>
    <definedName name="Tab7RowCode" localSheetId="4">#REF!</definedName>
    <definedName name="Tab7RowCode" localSheetId="6">#REF!</definedName>
    <definedName name="Tab7RowCode">#REF!</definedName>
    <definedName name="Tab7RowLast" localSheetId="4">#REF!</definedName>
    <definedName name="Tab7RowLast" localSheetId="6">#REF!</definedName>
    <definedName name="Tab7RowLast">#REF!</definedName>
    <definedName name="_xlnm.Print_Area" localSheetId="5">Ashkhatavardz!$A$1:$J$24</definedName>
    <definedName name="_xlnm.Print_Area" localSheetId="4">'Deb. ev kreditor'!$A$1:$E$66</definedName>
    <definedName name="_xlnm.Print_Area" localSheetId="1">'Dramakan hosqer'!$A$1:$F$107</definedName>
    <definedName name="_xlnm.Print_Area" localSheetId="3">'Dramakani hamematakan'!$A$1:$E$98</definedName>
    <definedName name="_xlnm.Print_Area" localSheetId="0">'Ekamutner ev caxser'!$A$1:$F$85</definedName>
    <definedName name="_xlnm.Print_Area" localSheetId="2">'Ekamutneri hamematakan'!$A$1:$E$78</definedName>
    <definedName name="_xlnm.Print_Area" localSheetId="6">'Komunal '!$A$1:$M$35</definedName>
    <definedName name="_xlnm.Print_Area" localSheetId="7">Vardzakalutyun!$B$1:$I$19</definedName>
  </definedNames>
  <calcPr calcId="181029"/>
</workbook>
</file>

<file path=xl/calcChain.xml><?xml version="1.0" encoding="utf-8"?>
<calcChain xmlns="http://schemas.openxmlformats.org/spreadsheetml/2006/main">
  <c r="F51" i="14" l="1"/>
  <c r="F56" i="14" s="1"/>
  <c r="F12" i="15" l="1"/>
  <c r="H12" i="15"/>
  <c r="D52" i="14" l="1"/>
  <c r="D56" i="14" s="1"/>
  <c r="D8" i="14"/>
  <c r="D33" i="14" s="1"/>
  <c r="H19" i="13" l="1"/>
  <c r="D19" i="13"/>
  <c r="J7" i="13" l="1"/>
  <c r="C14" i="7"/>
  <c r="C77" i="7"/>
  <c r="M37" i="13"/>
  <c r="M24" i="13"/>
  <c r="J24" i="13"/>
  <c r="M26" i="13" s="1"/>
  <c r="K19" i="13"/>
  <c r="G19" i="13"/>
  <c r="C19" i="13"/>
  <c r="L18" i="13"/>
  <c r="M18" i="13" s="1"/>
  <c r="J18" i="13"/>
  <c r="I18" i="13"/>
  <c r="F18" i="13"/>
  <c r="E18" i="13"/>
  <c r="L17" i="13"/>
  <c r="M17" i="13" s="1"/>
  <c r="J17" i="13"/>
  <c r="I17" i="13"/>
  <c r="F17" i="13"/>
  <c r="E17" i="13"/>
  <c r="L16" i="13"/>
  <c r="M16" i="13" s="1"/>
  <c r="J16" i="13"/>
  <c r="I16" i="13"/>
  <c r="F16" i="13"/>
  <c r="E16" i="13"/>
  <c r="L15" i="13"/>
  <c r="M15" i="13" s="1"/>
  <c r="J15" i="13"/>
  <c r="I15" i="13"/>
  <c r="F15" i="13"/>
  <c r="E15" i="13"/>
  <c r="L14" i="13"/>
  <c r="M14" i="13" s="1"/>
  <c r="J14" i="13"/>
  <c r="I14" i="13"/>
  <c r="F14" i="13"/>
  <c r="E14" i="13"/>
  <c r="L13" i="13"/>
  <c r="M13" i="13" s="1"/>
  <c r="J13" i="13"/>
  <c r="I13" i="13"/>
  <c r="F13" i="13"/>
  <c r="E13" i="13"/>
  <c r="L12" i="13"/>
  <c r="M12" i="13" s="1"/>
  <c r="J12" i="13"/>
  <c r="I12" i="13"/>
  <c r="F12" i="13"/>
  <c r="E12" i="13"/>
  <c r="L11" i="13"/>
  <c r="M11" i="13" s="1"/>
  <c r="J11" i="13"/>
  <c r="I11" i="13"/>
  <c r="F11" i="13"/>
  <c r="E11" i="13"/>
  <c r="L10" i="13"/>
  <c r="M10" i="13" s="1"/>
  <c r="J10" i="13"/>
  <c r="I10" i="13"/>
  <c r="F10" i="13"/>
  <c r="E10" i="13"/>
  <c r="L9" i="13"/>
  <c r="M9" i="13" s="1"/>
  <c r="J9" i="13"/>
  <c r="I9" i="13"/>
  <c r="F9" i="13"/>
  <c r="E9" i="13"/>
  <c r="L8" i="13"/>
  <c r="M8" i="13" s="1"/>
  <c r="J8" i="13"/>
  <c r="I8" i="13"/>
  <c r="F8" i="13"/>
  <c r="E8" i="13"/>
  <c r="L7" i="13"/>
  <c r="I7" i="13"/>
  <c r="F7" i="13"/>
  <c r="E7" i="13"/>
  <c r="I19" i="13" l="1"/>
  <c r="L19" i="13"/>
  <c r="E19" i="13"/>
  <c r="F19" i="13"/>
  <c r="F25" i="13" s="1"/>
  <c r="J19" i="13"/>
  <c r="J25" i="13" s="1"/>
  <c r="M7" i="13"/>
  <c r="M19" i="13" s="1"/>
  <c r="M25" i="13" s="1"/>
  <c r="D6" i="11" l="1"/>
  <c r="J6" i="11" s="1"/>
  <c r="C13" i="11"/>
  <c r="C18" i="9" l="1"/>
  <c r="C6" i="9" s="1"/>
  <c r="E61" i="9"/>
  <c r="F23" i="5"/>
  <c r="F29" i="5" s="1"/>
  <c r="E8" i="9"/>
  <c r="E9" i="9"/>
  <c r="E11" i="9"/>
  <c r="E88" i="10" l="1"/>
  <c r="E87" i="10"/>
  <c r="D86" i="10"/>
  <c r="C86" i="10"/>
  <c r="E85" i="10"/>
  <c r="E84" i="10"/>
  <c r="D83" i="10"/>
  <c r="C83" i="10"/>
  <c r="E82" i="10"/>
  <c r="E81" i="10"/>
  <c r="E80" i="10"/>
  <c r="E79" i="10"/>
  <c r="D78" i="10"/>
  <c r="C78" i="10"/>
  <c r="E77" i="10"/>
  <c r="E76" i="10"/>
  <c r="E75" i="10"/>
  <c r="E74" i="10"/>
  <c r="E73" i="10"/>
  <c r="E72" i="10"/>
  <c r="E71" i="10"/>
  <c r="D70" i="10"/>
  <c r="C70" i="10"/>
  <c r="E68" i="10"/>
  <c r="E67" i="10"/>
  <c r="E66" i="10"/>
  <c r="E65" i="10"/>
  <c r="E64" i="10"/>
  <c r="E63" i="10"/>
  <c r="D62" i="10"/>
  <c r="C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D34" i="10"/>
  <c r="C34" i="10"/>
  <c r="E33" i="10"/>
  <c r="E32" i="10"/>
  <c r="E31" i="10"/>
  <c r="E30" i="10"/>
  <c r="E29" i="10"/>
  <c r="E28" i="10"/>
  <c r="E27" i="10"/>
  <c r="E26" i="10"/>
  <c r="E25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D7" i="10"/>
  <c r="C7" i="10"/>
  <c r="E6" i="10"/>
  <c r="E67" i="9"/>
  <c r="E66" i="9"/>
  <c r="E65" i="9"/>
  <c r="E64" i="9"/>
  <c r="E63" i="9"/>
  <c r="E62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D34" i="9"/>
  <c r="C34" i="9"/>
  <c r="C24" i="9" s="1"/>
  <c r="C68" i="9" s="1"/>
  <c r="E33" i="9"/>
  <c r="E32" i="9"/>
  <c r="E31" i="9"/>
  <c r="E30" i="9"/>
  <c r="E29" i="9"/>
  <c r="E28" i="9"/>
  <c r="E27" i="9"/>
  <c r="E26" i="9"/>
  <c r="E25" i="9"/>
  <c r="E23" i="9"/>
  <c r="E22" i="9"/>
  <c r="E21" i="9"/>
  <c r="E20" i="9"/>
  <c r="E19" i="9"/>
  <c r="D18" i="9"/>
  <c r="D6" i="9" s="1"/>
  <c r="E17" i="9"/>
  <c r="E16" i="9"/>
  <c r="E15" i="9"/>
  <c r="E14" i="9"/>
  <c r="E13" i="9"/>
  <c r="E12" i="9"/>
  <c r="E10" i="9"/>
  <c r="E7" i="9"/>
  <c r="C69" i="10" l="1"/>
  <c r="D24" i="10"/>
  <c r="C24" i="10"/>
  <c r="C23" i="10" s="1"/>
  <c r="C89" i="10" s="1"/>
  <c r="D69" i="10"/>
  <c r="E34" i="10"/>
  <c r="E62" i="10"/>
  <c r="E70" i="10"/>
  <c r="E78" i="10"/>
  <c r="E83" i="10"/>
  <c r="E86" i="10"/>
  <c r="E34" i="9"/>
  <c r="D24" i="9"/>
  <c r="D68" i="9" s="1"/>
  <c r="E68" i="9" s="1"/>
  <c r="E18" i="9"/>
  <c r="E6" i="9"/>
  <c r="E7" i="10"/>
  <c r="D23" i="10" l="1"/>
  <c r="D89" i="10" s="1"/>
  <c r="E89" i="10" s="1"/>
  <c r="E24" i="10"/>
  <c r="E69" i="10"/>
  <c r="E24" i="9"/>
  <c r="F77" i="7"/>
  <c r="E23" i="10" l="1"/>
  <c r="F90" i="7"/>
  <c r="F41" i="7"/>
  <c r="C41" i="7" l="1"/>
  <c r="D14" i="7"/>
  <c r="E14" i="7"/>
  <c r="F14" i="7"/>
  <c r="D93" i="7"/>
  <c r="E93" i="7"/>
  <c r="F93" i="7"/>
  <c r="C93" i="7"/>
  <c r="D69" i="7"/>
  <c r="E69" i="7"/>
  <c r="F69" i="7"/>
  <c r="F31" i="7" s="1"/>
  <c r="C69" i="7"/>
  <c r="D41" i="7"/>
  <c r="D31" i="7" s="1"/>
  <c r="E41" i="7"/>
  <c r="E31" i="7" s="1"/>
  <c r="C31" i="7" l="1"/>
  <c r="F85" i="7"/>
  <c r="D77" i="7"/>
  <c r="E77" i="7"/>
  <c r="F41" i="5"/>
  <c r="F75" i="5" s="1"/>
  <c r="C90" i="7"/>
  <c r="C85" i="7"/>
  <c r="C76" i="7" s="1"/>
  <c r="D85" i="7"/>
  <c r="E85" i="7"/>
  <c r="F76" i="7" l="1"/>
  <c r="F30" i="7" s="1"/>
  <c r="E76" i="7"/>
  <c r="D76" i="7"/>
  <c r="C30" i="7"/>
  <c r="E90" i="7"/>
  <c r="D90" i="7"/>
  <c r="D30" i="7" l="1"/>
  <c r="E30" i="7"/>
  <c r="C96" i="7" l="1"/>
  <c r="E96" i="7" l="1"/>
  <c r="D96" i="7"/>
  <c r="F96" i="7"/>
</calcChain>
</file>

<file path=xl/sharedStrings.xml><?xml version="1.0" encoding="utf-8"?>
<sst xmlns="http://schemas.openxmlformats.org/spreadsheetml/2006/main" count="594" uniqueCount="276">
  <si>
    <t>հազ.դրամ</t>
  </si>
  <si>
    <t>Կ.Տ</t>
  </si>
  <si>
    <t>ՏՆՕՐԵՆ՝</t>
  </si>
  <si>
    <t>հ/հ</t>
  </si>
  <si>
    <t xml:space="preserve">                 </t>
  </si>
  <si>
    <t>/ անուն, ազգանուն/</t>
  </si>
  <si>
    <t>ԳԼԽԱՎՈՐ ՀԱՇՎԱՊԱՀ՝</t>
  </si>
  <si>
    <t>I</t>
  </si>
  <si>
    <t xml:space="preserve">Վճարովի ծառայություններից </t>
  </si>
  <si>
    <t>Ֆինանսական օգնությունից</t>
  </si>
  <si>
    <t>Բանկի տոկոսից</t>
  </si>
  <si>
    <t>II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</si>
  <si>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</si>
  <si>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</si>
  <si>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</si>
  <si>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</si>
  <si>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</si>
  <si>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</si>
  <si>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</si>
  <si>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</si>
  <si>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</si>
  <si>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</si>
  <si>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</si>
  <si>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</si>
  <si>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</si>
  <si>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</si>
  <si>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</si>
  <si>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</si>
  <si>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</si>
  <si>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Շահութահարկի գծով</t>
  </si>
  <si>
    <t>Կ.Տ.</t>
  </si>
  <si>
    <t>Հավելված 1</t>
  </si>
  <si>
    <t>Հաստատված է</t>
  </si>
  <si>
    <t>Երևանի քաղաքապետի</t>
  </si>
  <si>
    <t>ԸՆԴԱՄԵՆԸ ԵԿԱՄՈՒՏՆԵՐ</t>
  </si>
  <si>
    <t>Տնտեսական ապրանքների գծով</t>
  </si>
  <si>
    <t>Արագամաշ առարկաների գծով</t>
  </si>
  <si>
    <t>ԸՆԴԱՄԵՆԸ ԾԱԽՍԵՐ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</si>
  <si>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</si>
  <si>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</si>
  <si>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</si>
  <si>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III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</si>
  <si>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</si>
  <si>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</si>
  <si>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</si>
  <si>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Հիմնական միջոցների հիմնական վերանորոգում, այդ թվում՝</t>
  </si>
  <si>
    <t>IV</t>
  </si>
  <si>
    <t>Դրամական միջոցների ազատ մնացորդը հաշվետու ժամանակաշրջանի վերջին</t>
  </si>
  <si>
    <t>Հավելված 2</t>
  </si>
  <si>
    <t xml:space="preserve">Հաստատված է </t>
  </si>
  <si>
    <t>Ն  Ա  Խ  Ա  Հ  Ա  Շ  Ի  Վ</t>
  </si>
  <si>
    <t xml:space="preserve">  հազ.դրամ</t>
  </si>
  <si>
    <t>6 ամիս</t>
  </si>
  <si>
    <t>9 ամիս</t>
  </si>
  <si>
    <t>Տարեկան</t>
  </si>
  <si>
    <t xml:space="preserve"> հազ. դրամ</t>
  </si>
  <si>
    <t>Գնումների համակարգողի ծառայության գծով</t>
  </si>
  <si>
    <t>էլ․ստորագրության գծով</t>
  </si>
  <si>
    <t>Հայտարարությունների գծով</t>
  </si>
  <si>
    <t>Բաժանորդագրության գծով</t>
  </si>
  <si>
    <t>Ուսումնական նյութերի գծով</t>
  </si>
  <si>
    <t>N------------ - Ա որոշմամբ</t>
  </si>
  <si>
    <t>ԱԱՀ-ի գծով</t>
  </si>
  <si>
    <t>նախագծանախահաշվային փաստաթղթերի գծով</t>
  </si>
  <si>
    <t>Տարբերություն ավելացում (+) նվազեցում (-)</t>
  </si>
  <si>
    <t>հ. ------------- - Ա որոշմամբ</t>
  </si>
  <si>
    <t>Գումար
 /հազ.դրամ/</t>
  </si>
  <si>
    <t>Վարձակալությունից</t>
  </si>
  <si>
    <t>Սպասարկման և կոմունալ համավճարների գծով</t>
  </si>
  <si>
    <t>ներառական կրթության գծով</t>
  </si>
  <si>
    <t>Ուսումնական պրակտիկայից</t>
  </si>
  <si>
    <t>ներառական կրթության հաստիքների գծով</t>
  </si>
  <si>
    <t>Պահակային պահպանության գծով</t>
  </si>
  <si>
    <t>Տրանսպորտի գծով</t>
  </si>
  <si>
    <t>ԽՈՐՀՐԴԻ ՆԱԽԱԳԱՀ՝</t>
  </si>
  <si>
    <t xml:space="preserve">  Տ Ե Ղ Ե Կ Ա Ն Ք</t>
  </si>
  <si>
    <t xml:space="preserve">չփոխհատուցվող հարկերի և այլ պարտադիր վճարների գծով </t>
  </si>
  <si>
    <t>աշակերտական գույք</t>
  </si>
  <si>
    <t>ա)</t>
  </si>
  <si>
    <t xml:space="preserve">բ) </t>
  </si>
  <si>
    <t xml:space="preserve">գ) </t>
  </si>
  <si>
    <t>սպառման ֆոնդի օգտագործում, այդ թվում՝</t>
  </si>
  <si>
    <t xml:space="preserve">դ) 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</si>
  <si>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</si>
  <si>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</si>
  <si>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</si>
  <si>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</si>
  <si>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</si>
  <si>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</si>
  <si>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ներառական կրթությունից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</si>
  <si>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</si>
  <si>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</si>
  <si>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</si>
  <si>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սպորտային գույք</t>
  </si>
  <si>
    <t>գրականություն</t>
  </si>
  <si>
    <t>Կաթսայատան սպասարկման գծով</t>
  </si>
  <si>
    <t>Այլ ծախսերի գծով</t>
  </si>
  <si>
    <t>նախադպրոցական ուսուցումից</t>
  </si>
  <si>
    <t>ՏԵՂԵԿԱՆՔ</t>
  </si>
  <si>
    <t>աշխատակիցների աշխատավարձի հաշվարկի վերաբերյալ</t>
  </si>
  <si>
    <t>Հոդվածի
 անվանումը</t>
  </si>
  <si>
    <t>Աշխատավարձ</t>
  </si>
  <si>
    <t>պարգևատրում</t>
  </si>
  <si>
    <t>Ֆինանսական օգնությունից (օգնիր դպրոցիդ)</t>
  </si>
  <si>
    <t>Չփոխանակվող գործարքներից (դրամաշնորհից)</t>
  </si>
  <si>
    <t xml:space="preserve">ոչ ընթացիկ </t>
  </si>
  <si>
    <t>նախկին՝ Ակտիվներին վերաբերող շնորհներից</t>
  </si>
  <si>
    <t xml:space="preserve">ընթացիկ </t>
  </si>
  <si>
    <t>նախկին՝ Եկամուտներին վերաբերող շնորհներից</t>
  </si>
  <si>
    <t>նոր տողեր ավելացնել 11 և 12 տողերի միջև</t>
  </si>
  <si>
    <t>Փոքրարժեք կամ արագամաշ առարկաների գծով</t>
  </si>
  <si>
    <t>Համակարգիչների տեխնիկական սպասարկման գծով</t>
  </si>
  <si>
    <t>Համակարգչային ծրագրի և կայքի սպասարկման գծով</t>
  </si>
  <si>
    <t>Կադաստրային ծառայության գծով</t>
  </si>
  <si>
    <t>Գույքագրման և վերագնահատման գծով</t>
  </si>
  <si>
    <t>նոր տողեր ավելացնել 30 և 31 տողերի միջև</t>
  </si>
  <si>
    <t>պայմանով (անհատույց) ստացված</t>
  </si>
  <si>
    <t xml:space="preserve">Չփոխհատուցվող հարկերի գծով </t>
  </si>
  <si>
    <t>Պարտադիր վճարների գծով</t>
  </si>
  <si>
    <t>ՀԱՎԵԼՈՒՐԴ (ՊԱԿԱՍՈՒՐԴ)</t>
  </si>
  <si>
    <t xml:space="preserve"> Տ Ե Ղ Ե Կ Ա Ն Ք</t>
  </si>
  <si>
    <t>Ընդամենը դրամական միջոցների ներհոսքեր, այդ թվում՝</t>
  </si>
  <si>
    <t>Ընդամենը դրամական միջոցների արտահոսքեր, այդ թվում՝</t>
  </si>
  <si>
    <t xml:space="preserve">չփոխհատուցվող հարկերի գծով </t>
  </si>
  <si>
    <t>Այլ արտահոսքերի գծով</t>
  </si>
  <si>
    <t>գրասենյակային և տնտեսական գույք</t>
  </si>
  <si>
    <t>համակարգչային սարքավորումներ / տեխնիկա</t>
  </si>
  <si>
    <t>մեքենաներ և սարքավորումներ</t>
  </si>
  <si>
    <t>նոր տողեր ավելացնել 1.6 և 1.7 տողերի միջև</t>
  </si>
  <si>
    <t>Հաշվապահական հաշվառման համակարգչային ծրագրի ձեռքբերում</t>
  </si>
  <si>
    <t>կուտակված հավելուրդի մնացորդի օգտագործում, այդ թվում՝</t>
  </si>
  <si>
    <t>նոր տողեր ավելացնել 1 և 2 տողերի միջև</t>
  </si>
  <si>
    <t>2017թ. փաստացի կատարողականի և 2018թ. նախատեսվող եկամուտների ու ծախսերի նախահաշիվների համեմատական ցուցանիշների վերաբերյալ</t>
  </si>
  <si>
    <r>
      <t xml:space="preserve">Նախորդ ժամանակաշրջանի </t>
    </r>
    <r>
      <rPr>
        <b/>
        <u/>
        <sz val="9"/>
        <rFont val="GHEA Grapalat"/>
        <family val="3"/>
      </rPr>
      <t>փաստացի կատարողական</t>
    </r>
  </si>
  <si>
    <r>
      <t xml:space="preserve">Հաշվետու ժամանակաշրջանի </t>
    </r>
    <r>
      <rPr>
        <b/>
        <u/>
        <sz val="9"/>
        <rFont val="GHEA Grapalat"/>
        <family val="3"/>
      </rPr>
      <t xml:space="preserve">նախատեսվող դրամական հոսքերի նախահաշիվ </t>
    </r>
  </si>
  <si>
    <r>
      <t xml:space="preserve">Նախորդ ժամանակաշրջանի </t>
    </r>
    <r>
      <rPr>
        <b/>
        <u/>
        <sz val="10"/>
        <rFont val="GHEA Grapalat"/>
        <family val="3"/>
      </rPr>
      <t>փաստացի կատարողական</t>
    </r>
  </si>
  <si>
    <r>
      <t xml:space="preserve">Հաշվետու ժամանակաշրջանի </t>
    </r>
    <r>
      <rPr>
        <b/>
        <u/>
        <sz val="10"/>
        <rFont val="GHEA Grapalat"/>
        <family val="3"/>
      </rPr>
      <t xml:space="preserve">նախատեսվող նախահաշիվ </t>
    </r>
  </si>
  <si>
    <t>«---------» -------------- 2018թ.</t>
  </si>
  <si>
    <t xml:space="preserve">Պայմանով ստացված ակտիվներից, այդ թվում՝  </t>
  </si>
  <si>
    <t>Հիմնական միջոցների ձեռքբերում, այդ թվում՝</t>
  </si>
  <si>
    <t>«------» -------------- 2018թ․</t>
  </si>
  <si>
    <t>1-ին 
եռամսյակ</t>
  </si>
  <si>
    <t>Հիմնական միջոցների հիմնական վերանորոգում, 
այդ թվում՝</t>
  </si>
  <si>
    <t>2018թ․
տարեկան աշխատավարձի ֆոնդն ըստ հաստիքացուցակի (առանց հնոցապանների)</t>
  </si>
  <si>
    <t>հնոցապանների աշխատավարձի ֆոնդ 
(5 ամիս)</t>
  </si>
  <si>
    <t>հնոցապանների հավելումներ</t>
  </si>
  <si>
    <t xml:space="preserve">փոխարինողների գծով </t>
  </si>
  <si>
    <t>վճարովի ծառայությունների գծով</t>
  </si>
  <si>
    <t>Պարտադիր վճարներ</t>
  </si>
  <si>
    <t>12 ամիս</t>
  </si>
  <si>
    <t>Դրոշմանիշային վճար</t>
  </si>
  <si>
    <t>Մինչև 3 տարեկան երեխայի խնամքում գտնվողի վճար</t>
  </si>
  <si>
    <t>Ընդամենը</t>
  </si>
  <si>
    <t>/ստորագրություն/</t>
  </si>
  <si>
    <t>/անուն, ազգանուն/</t>
  </si>
  <si>
    <t>կոմունալ վճարների վերաբերյալ</t>
  </si>
  <si>
    <t>Ամիսներ</t>
  </si>
  <si>
    <t>Գազ</t>
  </si>
  <si>
    <t xml:space="preserve">Էլ.էներգիա  </t>
  </si>
  <si>
    <t>2017թ.  (խոր/մետր)</t>
  </si>
  <si>
    <t>2018թ.  (խոր/մետր)</t>
  </si>
  <si>
    <t>հունվար</t>
  </si>
  <si>
    <t xml:space="preserve"> փետրվար</t>
  </si>
  <si>
    <t>մարտ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</si>
  <si>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</si>
  <si>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</si>
  <si>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</si>
  <si>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</si>
  <si>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</si>
  <si>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</si>
  <si>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</si>
  <si>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 xml:space="preserve">նոյեմբեր </t>
  </si>
  <si>
    <t>դեկտեմբեր</t>
  </si>
  <si>
    <t>/անուն, ազգանուն</t>
  </si>
  <si>
    <t>ավել</t>
  </si>
  <si>
    <t>10000 խմ =</t>
  </si>
  <si>
    <t>117 դրամ</t>
  </si>
  <si>
    <t>1 կվտ/ժամ    =</t>
  </si>
  <si>
    <t>44.98 դրամ</t>
  </si>
  <si>
    <t xml:space="preserve">      1 խմ =</t>
  </si>
  <si>
    <t>191.414 դրամ</t>
  </si>
  <si>
    <t xml:space="preserve">մինչև </t>
  </si>
  <si>
    <t>139 դրամ</t>
  </si>
  <si>
    <t>ուսումնական պրակտիկայի
 գծով</t>
  </si>
  <si>
    <t>Ընդամենը 
2018թ. աշխատավարձի ֆոնդ</t>
  </si>
  <si>
    <t>2018թ.  (կվտ/ժամ)</t>
  </si>
  <si>
    <t>2017թ.  (կվտ/ժամ)</t>
  </si>
  <si>
    <t>h/h</t>
  </si>
  <si>
    <t xml:space="preserve">Ծանոթություն` </t>
  </si>
  <si>
    <t>Պարտադիր վճարները նախահաշվում կրկին առանձին ցույց տալ /աշխատավարձին չգումարել/:</t>
  </si>
  <si>
    <t>2018թ. գումարային (դրամ)</t>
  </si>
  <si>
    <t xml:space="preserve">  2018թ. դրամական միջոցների հոսքերի</t>
  </si>
  <si>
    <t>ԵԿԱՄՈՒՏՆԵՐ, այդ թվում՝</t>
  </si>
  <si>
    <t>ԾԱԽՍԵՐ, այդ թվում՝</t>
  </si>
  <si>
    <t xml:space="preserve">Ջուր </t>
  </si>
  <si>
    <t>2017թ. գումարային (դրամ)</t>
  </si>
  <si>
    <t>Կոմունալ համավճարներ</t>
  </si>
  <si>
    <t>Կազմակերպության անվանումը</t>
  </si>
  <si>
    <t>%</t>
  </si>
  <si>
    <t>ԸՆԴԱՄԵՆԸ</t>
  </si>
  <si>
    <t xml:space="preserve">Ամբողջը կոմունալ համավճար՝ </t>
  </si>
  <si>
    <t>* Ջրի նորմատիվը՝ աշակերտների միջին թիվ * 390.48 դրամ</t>
  </si>
  <si>
    <t>Ընդամենը կոմունալ համավճար</t>
  </si>
  <si>
    <t>105.0 հազար դրամ նախատեսել ՀԾ ծրագրի սպասարկման համար</t>
  </si>
  <si>
    <t>Դեբիտորական պարտքերի և կրեդիտորական պարտավորությունների վերաբերյալ</t>
  </si>
  <si>
    <t>հազ. դրամ</t>
  </si>
  <si>
    <t>Պարտապանի (պարտատիրոջ) անվանումը</t>
  </si>
  <si>
    <t>Բովանդակությունը</t>
  </si>
  <si>
    <t>Գումարը</t>
  </si>
  <si>
    <t>Պարտքի (պարտավորության) առաջացման ամիս/տարի</t>
  </si>
  <si>
    <t>Դեբիտորական պարտքեր</t>
  </si>
  <si>
    <t>Տրված կանխավճարներ, այդ թվում՝</t>
  </si>
  <si>
    <t>«Հայաստանի Էլեկտրական ցանցեր» ՓԲԸ</t>
  </si>
  <si>
    <t>էլ.էներգիայի գծով</t>
  </si>
  <si>
    <t>«Գազպրոմ Արմենիա» ՓԲԸ</t>
  </si>
  <si>
    <t>ջեռուցման գծով</t>
  </si>
  <si>
    <t>«Վեոլիա Ջուր» ՓԲԸ</t>
  </si>
  <si>
    <t>ջրմուղ-կոյուղու գծով</t>
  </si>
  <si>
    <t>«Վեոն Արմենիա» ՓԲԸ</t>
  </si>
  <si>
    <t>կապի գծով</t>
  </si>
  <si>
    <t>«---------------------»</t>
  </si>
  <si>
    <t>սննդի գծով</t>
  </si>
  <si>
    <t>դրոշմանիշային վճար</t>
  </si>
  <si>
    <t>«--------------------» հարկային տեսչություն</t>
  </si>
  <si>
    <t>եկամտային հարկի գծով</t>
  </si>
  <si>
    <t xml:space="preserve">սոցիալական վճարների գծով </t>
  </si>
  <si>
    <t>Կազմակերպության աշխատակիցներ</t>
  </si>
  <si>
    <t xml:space="preserve">աշխատավարձի գծով </t>
  </si>
  <si>
    <t>արհմիության վճարի գծով</t>
  </si>
  <si>
    <t>Դեբիտորական պարտքեր վաճարքների գծով, այդ թվում՝</t>
  </si>
  <si>
    <t>ուսման վճարի կամ վճարովի ծառայությունների գծով</t>
  </si>
  <si>
    <t>«----------------------»</t>
  </si>
  <si>
    <t>վարձակալության գծով</t>
  </si>
  <si>
    <t>կոմունալ համավճարների գծով</t>
  </si>
  <si>
    <t>Կրեդիտորական պարտավորություններ</t>
  </si>
  <si>
    <t>Ստացված կանխավճարներ, այդ թվում՝</t>
  </si>
  <si>
    <t>Գումարի չափը 
/հազ.դրամ/</t>
  </si>
  <si>
    <t>Դրամական միջոցների մնացորդ առ 01.01.2018թ.</t>
  </si>
  <si>
    <t>Նախահաշվին կից ներկայացնել դրամական միջոցների մնացորդի վերաբերյալ բանկի քաղվածքը</t>
  </si>
  <si>
    <t>վճարովի ուսուցման գծով</t>
  </si>
  <si>
    <t xml:space="preserve"> վարձակալությամբ տրված տարածքների և դրանց դիմաց գանձված 
վարձավճարների վերաբերյալ</t>
  </si>
  <si>
    <t xml:space="preserve">Տարածքը 
վարձակալած
 կազմակերպության
 անվանումը </t>
  </si>
  <si>
    <t>Վարձակալությամբ տրված տարածքի մակերեսը
 /քմ/</t>
  </si>
  <si>
    <t>Վարձակալության ժամկետը</t>
  </si>
  <si>
    <t>Ծանոթություն</t>
  </si>
  <si>
    <t>Տարեկան վարձավճարն 
ըստ պայմանագրի
 /դրամ/</t>
  </si>
  <si>
    <t>Վարձակալությամբ տրված տարածքի իրավական հիմքը 
/Երևանի քաղաքապետի որոշում/</t>
  </si>
  <si>
    <t>Գործունեության 
բնույթը</t>
  </si>
  <si>
    <t>«Երևանի հ․116 հիմնական դպրոց» ՊՈԱԿ-ի</t>
  </si>
  <si>
    <t>«01» «01» 2018թ. մինչև «31-» «12» 2018թ.</t>
  </si>
  <si>
    <t>Սահականուշ ՍՊԸ</t>
  </si>
  <si>
    <t>սնունդ</t>
  </si>
  <si>
    <t>01.09.2017-30.05.2018թթ</t>
  </si>
  <si>
    <t>սեպտեմբերից հնարավոր է պայմանագիր չկնքվի,դպրոցի շինարարական խնդիրների պատճառով</t>
  </si>
  <si>
    <t xml:space="preserve">«Երևանի հ 116 հիմնական դպրոց» ՊՈԱԿ-ի </t>
  </si>
  <si>
    <t xml:space="preserve">«Երևանի հ.116 հիմնական դպրոց» ՊՈԱԿ-ի </t>
  </si>
  <si>
    <t xml:space="preserve">«Երևանի հ.116 հիմնական դպրոց» ՊՈԱԿ-ի  </t>
  </si>
  <si>
    <t>«Երևանի հ.116 հիմնական դպրոց» ՊՈԱԿ-ի</t>
  </si>
  <si>
    <t>Թ.Հովհաննիսյան</t>
  </si>
  <si>
    <t>Ս.Ասատրյան</t>
  </si>
  <si>
    <t>3000-Ա  01.09.2017թ</t>
  </si>
  <si>
    <t>Պաշարի օտարումից</t>
  </si>
  <si>
    <t>Օտարումից մնացորդային արժեքի դուրս գրման գծով</t>
  </si>
  <si>
    <t>Էկրան ՓԲԸ</t>
  </si>
  <si>
    <t>անհուսալի դեբ․պարտք</t>
  </si>
  <si>
    <t>բաժանորդ․գծով</t>
  </si>
  <si>
    <t>թերթում հայտարարության գծով</t>
  </si>
  <si>
    <t>Փաստաթղթերի արխիվացման գծով</t>
  </si>
  <si>
    <t>Ա.Գրիգորյան</t>
  </si>
  <si>
    <t>հ81 մանկապարտեզ</t>
  </si>
  <si>
    <t>«Երևանի հ.116 հիմն.դպրոց» ՊՈԱԿ-ի ծախս</t>
  </si>
  <si>
    <t xml:space="preserve">«Երևանի հ.116 հիմն.դպրոց» ՊՈԱԿ-ի </t>
  </si>
  <si>
    <t>աղբահանության գծով</t>
  </si>
  <si>
    <t xml:space="preserve"> 01. 01. 2018թ. –31. 03. 2018թ.</t>
  </si>
  <si>
    <t>2018թ. փաստացի և 2018թ. նախատեսվող դրամական միջոցների հոսքերի նախահաշիվների
 համեմատական ցուցանիշների վերաբերյալ</t>
  </si>
  <si>
    <t>2019թ. եկամուտների ու ծախսերի բյուջեի նախագիծ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</si>
</sst>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_р_.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9"/>
      <name val="Sylfaen"/>
      <family val="1"/>
      <charset val="204"/>
    </font>
    <font>
      <sz val="10"/>
      <color indexed="8"/>
      <name val="MS Sans Serif"/>
      <family val="2"/>
      <charset val="204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color indexed="8"/>
      <name val="MS Sans Serif"/>
      <family val="2"/>
    </font>
    <font>
      <sz val="8"/>
      <name val="GHEA Grapalat"/>
      <family val="3"/>
    </font>
    <font>
      <b/>
      <u/>
      <sz val="9"/>
      <name val="GHEA Grapalat"/>
      <family val="3"/>
    </font>
    <font>
      <sz val="10"/>
      <color indexed="8"/>
      <name val="GHEA Grapalat"/>
      <family val="3"/>
    </font>
    <font>
      <sz val="11"/>
      <color theme="1"/>
      <name val="Calibri"/>
      <family val="2"/>
      <scheme val="minor"/>
    </font>
    <font>
      <sz val="11"/>
      <color indexed="8"/>
      <name val="GHEA Grapalat"/>
      <family val="3"/>
    </font>
    <font>
      <b/>
      <u/>
      <sz val="10"/>
      <name val="GHEA Grapalat"/>
      <family val="3"/>
    </font>
    <font>
      <b/>
      <u/>
      <sz val="12"/>
      <name val="GHEA Grapalat"/>
      <family val="3"/>
    </font>
    <font>
      <b/>
      <sz val="9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sz val="8"/>
      <color theme="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2"/>
      <color theme="1"/>
      <name val="GHEA Grapalat"/>
      <family val="3"/>
    </font>
    <font>
      <b/>
      <sz val="9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14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0" borderId="0"/>
    <xf numFmtId="0" fontId="2" fillId="0" borderId="0"/>
    <xf numFmtId="0" fontId="22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3" fillId="7" borderId="1" applyNumberFormat="0" applyAlignment="0" applyProtection="0"/>
    <xf numFmtId="0" fontId="16" fillId="20" borderId="8" applyNumberFormat="0" applyAlignment="0" applyProtection="0"/>
    <xf numFmtId="0" fontId="6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7" fillId="21" borderId="2" applyNumberFormat="0" applyAlignment="0" applyProtection="0"/>
    <xf numFmtId="0" fontId="17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4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1" fillId="0" borderId="0"/>
    <xf numFmtId="0" fontId="35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9" fillId="0" borderId="0"/>
  </cellStyleXfs>
  <cellXfs count="461">
    <xf numFmtId="0" fontId="0" fillId="0" borderId="0" xfId="0"/>
    <xf numFmtId="0" fontId="24" fillId="0" borderId="0" xfId="45" applyFont="1" applyAlignment="1">
      <alignment vertical="center"/>
    </xf>
    <xf numFmtId="0" fontId="24" fillId="0" borderId="10" xfId="45" applyFont="1" applyBorder="1" applyAlignment="1">
      <alignment horizontal="center" vertical="center"/>
    </xf>
    <xf numFmtId="0" fontId="24" fillId="0" borderId="10" xfId="45" applyFont="1" applyBorder="1" applyAlignment="1">
      <alignment vertical="center" wrapText="1"/>
    </xf>
    <xf numFmtId="164" fontId="24" fillId="0" borderId="10" xfId="45" applyNumberFormat="1" applyFont="1" applyBorder="1" applyAlignment="1">
      <alignment horizontal="center" vertical="center"/>
    </xf>
    <xf numFmtId="0" fontId="29" fillId="0" borderId="10" xfId="45" applyFont="1" applyBorder="1" applyAlignment="1">
      <alignment horizontal="center" vertical="center" wrapText="1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hidden="1"/>
    </xf>
    <xf numFmtId="0" fontId="23" fillId="0" borderId="0" xfId="20" applyFont="1" applyAlignment="1" applyProtection="1">
      <alignment horizontal="center" vertical="center"/>
      <protection locked="0"/>
    </xf>
    <xf numFmtId="0" fontId="23" fillId="0" borderId="0" xfId="2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right" vertical="center"/>
      <protection hidden="1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28" fillId="0" borderId="0" xfId="20" applyFont="1" applyAlignment="1" applyProtection="1">
      <alignment vertical="center"/>
      <protection hidden="1"/>
    </xf>
    <xf numFmtId="0" fontId="24" fillId="0" borderId="0" xfId="20" applyFont="1" applyBorder="1" applyAlignment="1" applyProtection="1">
      <alignment horizontal="right" vertical="center"/>
      <protection hidden="1"/>
    </xf>
    <xf numFmtId="0" fontId="25" fillId="0" borderId="10" xfId="20" applyNumberFormat="1" applyFont="1" applyBorder="1" applyAlignment="1" applyProtection="1">
      <alignment horizontal="center" vertical="center"/>
      <protection hidden="1"/>
    </xf>
    <xf numFmtId="165" fontId="25" fillId="0" borderId="10" xfId="20" applyNumberFormat="1" applyFont="1" applyBorder="1" applyAlignment="1" applyProtection="1">
      <alignment horizontal="left" vertical="center" wrapText="1"/>
      <protection hidden="1"/>
    </xf>
    <xf numFmtId="164" fontId="25" fillId="0" borderId="10" xfId="20" applyNumberFormat="1" applyFont="1" applyBorder="1" applyAlignment="1" applyProtection="1">
      <alignment horizontal="center" vertical="center"/>
      <protection locked="0"/>
    </xf>
    <xf numFmtId="164" fontId="25" fillId="0" borderId="10" xfId="20" applyNumberFormat="1" applyFont="1" applyBorder="1" applyAlignment="1" applyProtection="1">
      <alignment horizontal="center" vertical="center"/>
      <protection hidden="1"/>
    </xf>
    <xf numFmtId="164" fontId="24" fillId="0" borderId="10" xfId="20" applyNumberFormat="1" applyFont="1" applyBorder="1" applyAlignment="1" applyProtection="1">
      <alignment horizontal="center" vertical="center"/>
      <protection locked="0"/>
    </xf>
    <xf numFmtId="164" fontId="24" fillId="0" borderId="10" xfId="20" applyNumberFormat="1" applyFont="1" applyBorder="1" applyAlignment="1" applyProtection="1">
      <alignment horizontal="center" vertical="center"/>
      <protection hidden="1"/>
    </xf>
    <xf numFmtId="0" fontId="25" fillId="0" borderId="10" xfId="20" applyNumberFormat="1" applyFont="1" applyBorder="1" applyAlignment="1" applyProtection="1">
      <alignment horizontal="right" vertical="center"/>
      <protection hidden="1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hidden="1"/>
    </xf>
    <xf numFmtId="0" fontId="24" fillId="0" borderId="10" xfId="20" applyNumberFormat="1" applyFont="1" applyBorder="1" applyAlignment="1" applyProtection="1">
      <alignment horizontal="center" vertical="center"/>
      <protection locked="0"/>
    </xf>
    <xf numFmtId="0" fontId="25" fillId="0" borderId="0" xfId="20" applyNumberFormat="1" applyFont="1" applyBorder="1" applyAlignment="1" applyProtection="1">
      <alignment horizontal="center" vertical="center"/>
      <protection hidden="1"/>
    </xf>
    <xf numFmtId="165" fontId="25" fillId="0" borderId="0" xfId="20" applyNumberFormat="1" applyFont="1" applyBorder="1" applyAlignment="1" applyProtection="1">
      <alignment horizontal="left" vertical="center" wrapText="1"/>
      <protection hidden="1"/>
    </xf>
    <xf numFmtId="165" fontId="25" fillId="0" borderId="0" xfId="20" applyNumberFormat="1" applyFont="1" applyFill="1" applyBorder="1" applyAlignment="1" applyProtection="1">
      <alignment vertical="center" wrapText="1"/>
      <protection hidden="1"/>
    </xf>
    <xf numFmtId="0" fontId="24" fillId="0" borderId="0" xfId="45" applyFont="1" applyAlignment="1" applyProtection="1">
      <alignment vertical="center"/>
      <protection locked="0"/>
    </xf>
    <xf numFmtId="0" fontId="24" fillId="0" borderId="0" xfId="45" applyFont="1" applyAlignment="1" applyProtection="1">
      <alignment vertical="center"/>
      <protection hidden="1"/>
    </xf>
    <xf numFmtId="0" fontId="28" fillId="0" borderId="0" xfId="45" applyFont="1" applyAlignment="1" applyProtection="1">
      <alignment vertical="center"/>
      <protection locked="0"/>
    </xf>
    <xf numFmtId="0" fontId="28" fillId="0" borderId="0" xfId="45" applyFont="1" applyAlignment="1" applyProtection="1">
      <alignment vertical="center"/>
      <protection hidden="1"/>
    </xf>
    <xf numFmtId="0" fontId="24" fillId="0" borderId="0" xfId="45" applyFont="1" applyAlignment="1" applyProtection="1">
      <alignment vertical="center" wrapText="1"/>
      <protection locked="0"/>
    </xf>
    <xf numFmtId="0" fontId="24" fillId="0" borderId="0" xfId="45" applyFont="1" applyAlignment="1" applyProtection="1">
      <alignment horizontal="center" vertical="center"/>
      <protection hidden="1"/>
    </xf>
    <xf numFmtId="0" fontId="24" fillId="0" borderId="0" xfId="45" applyFont="1" applyAlignment="1" applyProtection="1">
      <alignment horizontal="right" vertical="center"/>
      <protection hidden="1"/>
    </xf>
    <xf numFmtId="0" fontId="29" fillId="0" borderId="10" xfId="45" applyFont="1" applyBorder="1" applyAlignment="1" applyProtection="1">
      <alignment horizontal="center" vertical="center"/>
      <protection hidden="1"/>
    </xf>
    <xf numFmtId="0" fontId="24" fillId="0" borderId="0" xfId="45" applyFont="1" applyBorder="1" applyAlignment="1" applyProtection="1">
      <alignment vertical="center"/>
      <protection locked="0"/>
    </xf>
    <xf numFmtId="0" fontId="24" fillId="0" borderId="10" xfId="45" applyFont="1" applyBorder="1" applyAlignment="1" applyProtection="1">
      <alignment horizontal="center" vertical="center"/>
      <protection locked="0"/>
    </xf>
    <xf numFmtId="164" fontId="24" fillId="0" borderId="10" xfId="45" applyNumberFormat="1" applyFont="1" applyBorder="1" applyAlignment="1" applyProtection="1">
      <alignment horizontal="center" vertical="center"/>
      <protection locked="0"/>
    </xf>
    <xf numFmtId="164" fontId="24" fillId="0" borderId="10" xfId="45" applyNumberFormat="1" applyFont="1" applyBorder="1" applyAlignment="1" applyProtection="1">
      <alignment horizontal="center" vertical="center"/>
      <protection hidden="1"/>
    </xf>
    <xf numFmtId="0" fontId="26" fillId="0" borderId="0" xfId="45" applyFont="1" applyAlignment="1" applyProtection="1">
      <alignment vertical="center"/>
      <protection hidden="1"/>
    </xf>
    <xf numFmtId="0" fontId="24" fillId="0" borderId="10" xfId="45" applyFont="1" applyBorder="1" applyAlignment="1" applyProtection="1">
      <alignment vertical="center"/>
    </xf>
    <xf numFmtId="164" fontId="24" fillId="0" borderId="10" xfId="45" applyNumberFormat="1" applyFont="1" applyBorder="1" applyAlignment="1" applyProtection="1">
      <alignment horizontal="center" vertical="center" wrapText="1"/>
      <protection locked="0"/>
    </xf>
    <xf numFmtId="0" fontId="24" fillId="0" borderId="10" xfId="45" applyFont="1" applyBorder="1" applyAlignment="1" applyProtection="1">
      <alignment horizontal="left" vertical="center"/>
    </xf>
    <xf numFmtId="0" fontId="24" fillId="0" borderId="10" xfId="45" applyFont="1" applyBorder="1" applyAlignment="1" applyProtection="1">
      <alignment vertical="center"/>
      <protection hidden="1"/>
    </xf>
    <xf numFmtId="0" fontId="29" fillId="0" borderId="0" xfId="45" applyFont="1" applyBorder="1" applyAlignment="1" applyProtection="1">
      <alignment vertical="center"/>
      <protection locked="0"/>
    </xf>
    <xf numFmtId="0" fontId="29" fillId="0" borderId="0" xfId="45" applyFont="1" applyAlignment="1" applyProtection="1">
      <alignment vertical="center"/>
      <protection locked="0"/>
    </xf>
    <xf numFmtId="0" fontId="29" fillId="0" borderId="0" xfId="45" applyFont="1" applyAlignment="1" applyProtection="1">
      <alignment vertical="center"/>
      <protection hidden="1"/>
    </xf>
    <xf numFmtId="0" fontId="29" fillId="0" borderId="0" xfId="45" applyFont="1" applyBorder="1" applyAlignment="1" applyProtection="1">
      <alignment horizontal="center" vertical="center"/>
      <protection hidden="1"/>
    </xf>
    <xf numFmtId="0" fontId="29" fillId="0" borderId="0" xfId="45" applyFont="1" applyBorder="1" applyAlignment="1" applyProtection="1">
      <alignment vertical="center"/>
      <protection hidden="1"/>
    </xf>
    <xf numFmtId="164" fontId="29" fillId="0" borderId="0" xfId="45" applyNumberFormat="1" applyFont="1" applyBorder="1" applyAlignment="1" applyProtection="1">
      <alignment horizontal="center" vertical="center"/>
      <protection hidden="1"/>
    </xf>
    <xf numFmtId="0" fontId="24" fillId="0" borderId="0" xfId="45" applyFont="1" applyBorder="1" applyAlignment="1" applyProtection="1">
      <alignment vertical="center"/>
      <protection hidden="1"/>
    </xf>
    <xf numFmtId="0" fontId="21" fillId="0" borderId="0" xfId="49" applyFont="1" applyBorder="1" applyAlignment="1" applyProtection="1">
      <alignment vertical="center"/>
    </xf>
    <xf numFmtId="0" fontId="25" fillId="0" borderId="0" xfId="45" applyFont="1" applyBorder="1" applyAlignment="1" applyProtection="1">
      <alignment horizontal="left" vertical="center"/>
      <protection hidden="1"/>
    </xf>
    <xf numFmtId="0" fontId="24" fillId="0" borderId="0" xfId="45" applyFont="1" applyBorder="1" applyAlignment="1" applyProtection="1">
      <alignment horizontal="center" vertical="center"/>
      <protection hidden="1"/>
    </xf>
    <xf numFmtId="0" fontId="24" fillId="0" borderId="0" xfId="45" applyFont="1" applyBorder="1" applyAlignment="1" applyProtection="1">
      <alignment horizontal="left" vertical="center"/>
      <protection hidden="1"/>
    </xf>
    <xf numFmtId="0" fontId="32" fillId="0" borderId="0" xfId="45" applyFont="1" applyBorder="1" applyAlignment="1" applyProtection="1">
      <alignment horizontal="center" vertical="center"/>
      <protection hidden="1"/>
    </xf>
    <xf numFmtId="0" fontId="26" fillId="0" borderId="0" xfId="45" applyFont="1" applyAlignment="1" applyProtection="1">
      <alignment horizontal="right" vertical="center"/>
      <protection hidden="1"/>
    </xf>
    <xf numFmtId="0" fontId="25" fillId="0" borderId="0" xfId="45" applyFont="1" applyAlignment="1" applyProtection="1">
      <alignment vertical="center"/>
      <protection hidden="1"/>
    </xf>
    <xf numFmtId="0" fontId="34" fillId="0" borderId="10" xfId="45" applyFont="1" applyBorder="1" applyAlignment="1" applyProtection="1">
      <alignment horizontal="left" vertical="center"/>
      <protection hidden="1"/>
    </xf>
    <xf numFmtId="0" fontId="25" fillId="0" borderId="10" xfId="20" applyNumberFormat="1" applyFont="1" applyBorder="1" applyAlignment="1" applyProtection="1">
      <alignment horizontal="right" vertical="center"/>
      <protection locked="0"/>
    </xf>
    <xf numFmtId="0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right" vertical="center"/>
      <protection hidden="1"/>
    </xf>
    <xf numFmtId="0" fontId="28" fillId="0" borderId="0" xfId="0" applyFont="1" applyAlignment="1" applyProtection="1">
      <alignment horizontal="right" vertical="center"/>
      <protection locked="0"/>
    </xf>
    <xf numFmtId="0" fontId="28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164" fontId="25" fillId="0" borderId="0" xfId="0" applyNumberFormat="1" applyFont="1" applyBorder="1" applyAlignment="1" applyProtection="1">
      <alignment horizontal="center" vertical="center"/>
      <protection hidden="1"/>
    </xf>
    <xf numFmtId="164" fontId="25" fillId="0" borderId="0" xfId="0" applyNumberFormat="1" applyFont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 vertical="center"/>
    </xf>
    <xf numFmtId="164" fontId="24" fillId="0" borderId="0" xfId="0" applyNumberFormat="1" applyFont="1" applyBorder="1" applyAlignment="1" applyProtection="1">
      <alignment horizontal="center" vertical="center"/>
      <protection locked="0"/>
    </xf>
    <xf numFmtId="164" fontId="24" fillId="0" borderId="0" xfId="0" applyNumberFormat="1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164" fontId="28" fillId="0" borderId="0" xfId="0" applyNumberFormat="1" applyFont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/>
    </xf>
    <xf numFmtId="164" fontId="28" fillId="0" borderId="0" xfId="0" applyNumberFormat="1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 hidden="1"/>
    </xf>
    <xf numFmtId="0" fontId="25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164" fontId="27" fillId="0" borderId="0" xfId="0" applyNumberFormat="1" applyFont="1" applyBorder="1" applyAlignment="1" applyProtection="1">
      <alignment horizontal="center" vertical="center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/>
    </xf>
    <xf numFmtId="0" fontId="24" fillId="0" borderId="0" xfId="45" applyFont="1" applyBorder="1" applyAlignment="1" applyProtection="1">
      <alignment vertical="center"/>
    </xf>
    <xf numFmtId="0" fontId="27" fillId="0" borderId="10" xfId="45" applyFont="1" applyBorder="1" applyAlignment="1" applyProtection="1">
      <alignment vertical="center"/>
      <protection locked="0"/>
    </xf>
    <xf numFmtId="0" fontId="36" fillId="0" borderId="10" xfId="45" applyFont="1" applyBorder="1" applyAlignment="1" applyProtection="1">
      <alignment horizontal="left" vertical="center" wrapText="1"/>
    </xf>
    <xf numFmtId="0" fontId="27" fillId="0" borderId="10" xfId="45" applyFont="1" applyBorder="1" applyAlignment="1" applyProtection="1">
      <alignment vertical="center"/>
    </xf>
    <xf numFmtId="0" fontId="27" fillId="0" borderId="10" xfId="45" applyFont="1" applyBorder="1" applyAlignment="1" applyProtection="1">
      <alignment horizontal="left" vertical="center"/>
      <protection locked="0"/>
    </xf>
    <xf numFmtId="0" fontId="27" fillId="0" borderId="10" xfId="45" applyFont="1" applyBorder="1" applyAlignment="1" applyProtection="1">
      <alignment horizontal="left" vertical="center"/>
    </xf>
    <xf numFmtId="164" fontId="27" fillId="0" borderId="10" xfId="45" applyNumberFormat="1" applyFont="1" applyBorder="1" applyAlignment="1" applyProtection="1">
      <alignment horizontal="center" vertical="center" wrapText="1"/>
      <protection locked="0"/>
    </xf>
    <xf numFmtId="164" fontId="27" fillId="0" borderId="10" xfId="45" applyNumberFormat="1" applyFont="1" applyBorder="1" applyAlignment="1" applyProtection="1">
      <alignment horizontal="center" vertical="center"/>
      <protection locked="0"/>
    </xf>
    <xf numFmtId="164" fontId="27" fillId="0" borderId="10" xfId="45" applyNumberFormat="1" applyFont="1" applyBorder="1" applyAlignment="1" applyProtection="1">
      <alignment horizontal="center" vertical="center"/>
      <protection hidden="1"/>
    </xf>
    <xf numFmtId="164" fontId="27" fillId="0" borderId="10" xfId="45" applyNumberFormat="1" applyFont="1" applyBorder="1" applyAlignment="1" applyProtection="1">
      <alignment horizontal="center" vertical="center" wrapText="1"/>
      <protection hidden="1"/>
    </xf>
    <xf numFmtId="164" fontId="27" fillId="0" borderId="10" xfId="45" applyNumberFormat="1" applyFont="1" applyBorder="1" applyAlignment="1" applyProtection="1">
      <alignment horizontal="center" vertical="center"/>
    </xf>
    <xf numFmtId="0" fontId="27" fillId="0" borderId="0" xfId="45" applyFont="1" applyBorder="1" applyAlignment="1" applyProtection="1">
      <alignment vertical="center"/>
      <protection locked="0"/>
    </xf>
    <xf numFmtId="0" fontId="27" fillId="0" borderId="0" xfId="45" applyFont="1" applyAlignment="1" applyProtection="1">
      <alignment vertical="center"/>
      <protection locked="0"/>
    </xf>
    <xf numFmtId="0" fontId="27" fillId="0" borderId="0" xfId="45" applyFont="1" applyAlignment="1" applyProtection="1">
      <alignment vertical="center"/>
      <protection hidden="1"/>
    </xf>
    <xf numFmtId="0" fontId="25" fillId="0" borderId="10" xfId="45" applyFont="1" applyBorder="1" applyAlignment="1" applyProtection="1">
      <alignment vertical="center"/>
      <protection hidden="1"/>
    </xf>
    <xf numFmtId="164" fontId="25" fillId="0" borderId="10" xfId="45" applyNumberFormat="1" applyFont="1" applyBorder="1" applyAlignment="1" applyProtection="1">
      <alignment horizontal="center" vertical="center"/>
      <protection hidden="1"/>
    </xf>
    <xf numFmtId="0" fontId="25" fillId="0" borderId="10" xfId="45" applyFont="1" applyBorder="1" applyAlignment="1" applyProtection="1">
      <alignment horizontal="center" vertical="center" wrapText="1"/>
    </xf>
    <xf numFmtId="0" fontId="27" fillId="0" borderId="10" xfId="45" applyFont="1" applyBorder="1" applyAlignment="1" applyProtection="1">
      <alignment horizontal="center" vertical="center"/>
      <protection locked="0"/>
    </xf>
    <xf numFmtId="0" fontId="27" fillId="0" borderId="10" xfId="45" applyFont="1" applyBorder="1" applyAlignment="1" applyProtection="1">
      <alignment vertical="center" wrapText="1"/>
      <protection hidden="1"/>
    </xf>
    <xf numFmtId="0" fontId="28" fillId="0" borderId="0" xfId="45" applyFont="1" applyBorder="1" applyAlignment="1" applyProtection="1">
      <alignment vertical="center"/>
      <protection locked="0"/>
    </xf>
    <xf numFmtId="1" fontId="27" fillId="0" borderId="10" xfId="45" applyNumberFormat="1" applyFont="1" applyBorder="1" applyAlignment="1" applyProtection="1">
      <alignment horizontal="center" vertical="center"/>
      <protection locked="0"/>
    </xf>
    <xf numFmtId="0" fontId="27" fillId="0" borderId="10" xfId="45" applyFont="1" applyBorder="1" applyAlignment="1" applyProtection="1">
      <alignment vertical="center" wrapText="1"/>
    </xf>
    <xf numFmtId="0" fontId="25" fillId="0" borderId="10" xfId="45" applyFont="1" applyBorder="1" applyAlignment="1" applyProtection="1">
      <alignment horizontal="center" vertical="center"/>
      <protection hidden="1"/>
    </xf>
    <xf numFmtId="164" fontId="25" fillId="0" borderId="10" xfId="45" applyNumberFormat="1" applyFont="1" applyBorder="1" applyAlignment="1" applyProtection="1">
      <alignment horizontal="center" vertical="center" wrapText="1"/>
      <protection hidden="1"/>
    </xf>
    <xf numFmtId="0" fontId="25" fillId="0" borderId="10" xfId="45" applyFont="1" applyBorder="1" applyAlignment="1" applyProtection="1">
      <alignment horizontal="center" vertical="center" wrapText="1"/>
      <protection hidden="1"/>
    </xf>
    <xf numFmtId="0" fontId="24" fillId="0" borderId="13" xfId="20" applyFont="1" applyBorder="1" applyAlignment="1" applyProtection="1">
      <alignment vertical="center"/>
      <protection hidden="1"/>
    </xf>
    <xf numFmtId="0" fontId="24" fillId="0" borderId="13" xfId="45" applyFont="1" applyBorder="1" applyAlignment="1" applyProtection="1">
      <alignment horizontal="center" vertical="center" wrapText="1"/>
      <protection hidden="1"/>
    </xf>
    <xf numFmtId="0" fontId="24" fillId="0" borderId="10" xfId="0" applyNumberFormat="1" applyFont="1" applyBorder="1" applyAlignment="1" applyProtection="1">
      <alignment horizontal="center" vertical="center" wrapText="1"/>
      <protection locked="0"/>
    </xf>
    <xf numFmtId="0" fontId="24" fillId="0" borderId="13" xfId="45" applyNumberFormat="1" applyFont="1" applyBorder="1" applyAlignment="1" applyProtection="1">
      <alignment horizontal="center" vertical="center" wrapText="1"/>
      <protection hidden="1"/>
    </xf>
    <xf numFmtId="164" fontId="27" fillId="0" borderId="10" xfId="45" applyNumberFormat="1" applyFont="1" applyBorder="1" applyAlignment="1" applyProtection="1">
      <alignment horizontal="center" vertical="center" wrapText="1"/>
    </xf>
    <xf numFmtId="164" fontId="24" fillId="0" borderId="0" xfId="0" applyNumberFormat="1" applyFont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hidden="1"/>
    </xf>
    <xf numFmtId="164" fontId="27" fillId="0" borderId="10" xfId="20" applyNumberFormat="1" applyFont="1" applyBorder="1" applyAlignment="1" applyProtection="1">
      <alignment horizontal="center" vertical="center"/>
      <protection locked="0"/>
    </xf>
    <xf numFmtId="164" fontId="27" fillId="0" borderId="10" xfId="20" applyNumberFormat="1" applyFont="1" applyBorder="1" applyAlignment="1" applyProtection="1">
      <alignment horizontal="center" vertical="center"/>
      <protection hidden="1"/>
    </xf>
    <xf numFmtId="164" fontId="28" fillId="0" borderId="10" xfId="20" applyNumberFormat="1" applyFont="1" applyBorder="1" applyAlignment="1" applyProtection="1">
      <alignment horizontal="center" vertical="center"/>
      <protection hidden="1"/>
    </xf>
    <xf numFmtId="0" fontId="30" fillId="0" borderId="0" xfId="45" applyFont="1" applyAlignment="1" applyProtection="1">
      <alignment vertical="center"/>
      <protection hidden="1"/>
    </xf>
    <xf numFmtId="164" fontId="27" fillId="0" borderId="10" xfId="20" applyNumberFormat="1" applyFont="1" applyBorder="1" applyAlignment="1" applyProtection="1">
      <alignment horizontal="center" vertical="center"/>
    </xf>
    <xf numFmtId="0" fontId="36" fillId="0" borderId="10" xfId="45" applyFont="1" applyBorder="1" applyAlignment="1" applyProtection="1">
      <alignment horizontal="left" vertical="center" wrapText="1"/>
      <protection hidden="1"/>
    </xf>
    <xf numFmtId="0" fontId="27" fillId="0" borderId="10" xfId="20" applyNumberFormat="1" applyFont="1" applyBorder="1" applyAlignment="1" applyProtection="1">
      <alignment horizontal="center" vertical="center"/>
      <protection locked="0"/>
    </xf>
    <xf numFmtId="0" fontId="36" fillId="0" borderId="10" xfId="45" applyFont="1" applyBorder="1" applyAlignment="1" applyProtection="1">
      <alignment horizontal="left" vertical="center"/>
      <protection hidden="1"/>
    </xf>
    <xf numFmtId="165" fontId="27" fillId="0" borderId="10" xfId="20" applyNumberFormat="1" applyFont="1" applyBorder="1" applyAlignment="1" applyProtection="1">
      <alignment horizontal="left" vertical="center" wrapText="1"/>
      <protection hidden="1"/>
    </xf>
    <xf numFmtId="165" fontId="27" fillId="0" borderId="10" xfId="20" applyNumberFormat="1" applyFont="1" applyBorder="1" applyAlignment="1" applyProtection="1">
      <alignment horizontal="left" vertical="center" wrapText="1"/>
    </xf>
    <xf numFmtId="165" fontId="27" fillId="0" borderId="10" xfId="20" applyNumberFormat="1" applyFont="1" applyBorder="1" applyAlignment="1" applyProtection="1">
      <alignment horizontal="left" vertical="center" wrapText="1"/>
      <protection locked="0"/>
    </xf>
    <xf numFmtId="0" fontId="27" fillId="0" borderId="0" xfId="45" applyFont="1" applyAlignment="1" applyProtection="1">
      <alignment vertical="center"/>
    </xf>
    <xf numFmtId="165" fontId="27" fillId="24" borderId="10" xfId="20" applyNumberFormat="1" applyFont="1" applyFill="1" applyBorder="1" applyAlignment="1" applyProtection="1">
      <alignment horizontal="left" vertical="center" wrapText="1"/>
      <protection hidden="1"/>
    </xf>
    <xf numFmtId="0" fontId="30" fillId="0" borderId="0" xfId="45" applyFont="1" applyProtection="1">
      <protection locked="0"/>
    </xf>
    <xf numFmtId="0" fontId="30" fillId="0" borderId="0" xfId="45" applyFont="1" applyProtection="1">
      <protection hidden="1"/>
    </xf>
    <xf numFmtId="164" fontId="23" fillId="0" borderId="10" xfId="20" applyNumberFormat="1" applyFont="1" applyBorder="1" applyAlignment="1" applyProtection="1">
      <alignment horizontal="center" vertical="center"/>
      <protection hidden="1"/>
    </xf>
    <xf numFmtId="0" fontId="28" fillId="0" borderId="0" xfId="20" applyFont="1" applyProtection="1">
      <protection hidden="1"/>
    </xf>
    <xf numFmtId="0" fontId="28" fillId="0" borderId="0" xfId="20" applyFont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0" fontId="28" fillId="0" borderId="0" xfId="20" applyFont="1" applyAlignment="1" applyProtection="1">
      <alignment horizontal="right"/>
      <protection hidden="1"/>
    </xf>
    <xf numFmtId="0" fontId="28" fillId="0" borderId="0" xfId="0" applyFont="1" applyProtection="1">
      <protection locked="0"/>
    </xf>
    <xf numFmtId="0" fontId="28" fillId="0" borderId="0" xfId="20" applyNumberFormat="1" applyFont="1" applyProtection="1">
      <protection hidden="1"/>
    </xf>
    <xf numFmtId="0" fontId="25" fillId="0" borderId="0" xfId="20" applyFont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right" vertical="center" wrapText="1"/>
      <protection hidden="1"/>
    </xf>
    <xf numFmtId="0" fontId="25" fillId="0" borderId="0" xfId="0" applyFont="1" applyProtection="1">
      <protection locked="0"/>
    </xf>
    <xf numFmtId="0" fontId="25" fillId="0" borderId="0" xfId="0" applyFont="1" applyProtection="1">
      <protection hidden="1"/>
    </xf>
    <xf numFmtId="0" fontId="24" fillId="0" borderId="0" xfId="0" applyFont="1" applyProtection="1">
      <protection locked="0"/>
    </xf>
    <xf numFmtId="0" fontId="24" fillId="0" borderId="0" xfId="0" applyFont="1" applyProtection="1">
      <protection hidden="1"/>
    </xf>
    <xf numFmtId="165" fontId="25" fillId="0" borderId="10" xfId="20" applyNumberFormat="1" applyFont="1" applyBorder="1" applyAlignment="1" applyProtection="1">
      <alignment horizontal="left" vertical="center" wrapText="1"/>
    </xf>
    <xf numFmtId="0" fontId="29" fillId="0" borderId="0" xfId="0" applyFont="1" applyProtection="1">
      <protection locked="0"/>
    </xf>
    <xf numFmtId="0" fontId="29" fillId="0" borderId="0" xfId="0" applyFont="1" applyProtection="1">
      <protection hidden="1"/>
    </xf>
    <xf numFmtId="0" fontId="28" fillId="0" borderId="0" xfId="20" applyNumberFormat="1" applyFont="1" applyBorder="1" applyAlignment="1" applyProtection="1">
      <alignment horizontal="center" vertical="center"/>
      <protection hidden="1"/>
    </xf>
    <xf numFmtId="165" fontId="28" fillId="0" borderId="0" xfId="20" applyNumberFormat="1" applyFont="1" applyBorder="1" applyAlignment="1" applyProtection="1">
      <alignment horizontal="left" vertical="center" wrapText="1"/>
      <protection hidden="1"/>
    </xf>
    <xf numFmtId="0" fontId="28" fillId="0" borderId="0" xfId="0" applyFont="1" applyBorder="1" applyProtection="1">
      <protection hidden="1"/>
    </xf>
    <xf numFmtId="0" fontId="24" fillId="0" borderId="0" xfId="0" applyFont="1" applyBorder="1" applyAlignment="1" applyProtection="1">
      <protection hidden="1"/>
    </xf>
    <xf numFmtId="0" fontId="24" fillId="0" borderId="0" xfId="0" applyFont="1" applyAlignment="1" applyProtection="1">
      <protection hidden="1"/>
    </xf>
    <xf numFmtId="0" fontId="28" fillId="0" borderId="0" xfId="0" applyFont="1" applyBorder="1" applyAlignment="1" applyProtection="1">
      <protection hidden="1"/>
    </xf>
    <xf numFmtId="0" fontId="30" fillId="0" borderId="13" xfId="20" applyFont="1" applyBorder="1" applyAlignment="1" applyProtection="1">
      <alignment vertical="center"/>
      <protection hidden="1"/>
    </xf>
    <xf numFmtId="0" fontId="30" fillId="0" borderId="10" xfId="0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9" fillId="0" borderId="13" xfId="20" applyFont="1" applyBorder="1" applyAlignment="1" applyProtection="1">
      <alignment horizontal="center" vertical="center"/>
      <protection hidden="1"/>
    </xf>
    <xf numFmtId="0" fontId="39" fillId="0" borderId="13" xfId="45" applyNumberFormat="1" applyFont="1" applyBorder="1" applyAlignment="1" applyProtection="1">
      <alignment horizontal="center" vertical="center" wrapText="1"/>
      <protection hidden="1"/>
    </xf>
    <xf numFmtId="0" fontId="29" fillId="0" borderId="13" xfId="45" applyFont="1" applyBorder="1" applyAlignment="1" applyProtection="1">
      <alignment horizontal="center" vertical="center" wrapText="1"/>
      <protection hidden="1"/>
    </xf>
    <xf numFmtId="0" fontId="30" fillId="0" borderId="13" xfId="20" applyFont="1" applyBorder="1" applyAlignment="1" applyProtection="1">
      <alignment horizontal="center" vertical="center"/>
      <protection hidden="1"/>
    </xf>
    <xf numFmtId="0" fontId="27" fillId="0" borderId="10" xfId="0" applyFont="1" applyBorder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30" fillId="0" borderId="0" xfId="0" applyFont="1" applyProtection="1">
      <protection hidden="1"/>
    </xf>
    <xf numFmtId="0" fontId="27" fillId="0" borderId="0" xfId="0" applyFont="1" applyProtection="1">
      <protection locked="0"/>
    </xf>
    <xf numFmtId="0" fontId="27" fillId="0" borderId="0" xfId="0" applyFont="1" applyProtection="1">
      <protection hidden="1"/>
    </xf>
    <xf numFmtId="0" fontId="36" fillId="0" borderId="10" xfId="0" applyFont="1" applyBorder="1" applyAlignment="1" applyProtection="1">
      <alignment horizontal="left" vertical="center" wrapText="1"/>
    </xf>
    <xf numFmtId="164" fontId="27" fillId="0" borderId="10" xfId="0" applyNumberFormat="1" applyFont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vertical="center"/>
      <protection locked="0"/>
    </xf>
    <xf numFmtId="0" fontId="23" fillId="0" borderId="0" xfId="0" applyFont="1" applyProtection="1">
      <protection locked="0"/>
    </xf>
    <xf numFmtId="0" fontId="23" fillId="0" borderId="0" xfId="0" applyFont="1" applyProtection="1">
      <protection hidden="1"/>
    </xf>
    <xf numFmtId="0" fontId="34" fillId="0" borderId="10" xfId="0" applyFont="1" applyBorder="1" applyAlignment="1" applyProtection="1">
      <alignment horizontal="left" vertical="center"/>
    </xf>
    <xf numFmtId="0" fontId="30" fillId="0" borderId="0" xfId="45" applyFont="1" applyAlignment="1" applyProtection="1">
      <alignment horizontal="center"/>
      <protection locked="0"/>
    </xf>
    <xf numFmtId="2" fontId="28" fillId="0" borderId="0" xfId="0" applyNumberFormat="1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30" fillId="0" borderId="0" xfId="45" applyFont="1" applyAlignment="1" applyProtection="1">
      <alignment horizontal="center" vertical="center"/>
      <protection locked="0"/>
    </xf>
    <xf numFmtId="0" fontId="27" fillId="0" borderId="0" xfId="45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3" fillId="0" borderId="0" xfId="2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2" fontId="28" fillId="0" borderId="0" xfId="0" applyNumberFormat="1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164" fontId="27" fillId="0" borderId="0" xfId="0" applyNumberFormat="1" applyFont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0" borderId="0" xfId="45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 vertical="center" wrapText="1"/>
      <protection locked="0"/>
    </xf>
    <xf numFmtId="0" fontId="26" fillId="0" borderId="0" xfId="45" applyFont="1" applyAlignment="1" applyProtection="1">
      <alignment horizontal="center" vertical="center"/>
      <protection locked="0"/>
    </xf>
    <xf numFmtId="0" fontId="27" fillId="0" borderId="0" xfId="45" applyFont="1" applyAlignment="1" applyProtection="1">
      <alignment horizontal="center" vertical="center"/>
      <protection locked="0"/>
    </xf>
    <xf numFmtId="2" fontId="27" fillId="0" borderId="0" xfId="45" applyNumberFormat="1" applyFont="1" applyAlignment="1" applyProtection="1">
      <alignment horizontal="center" vertical="center"/>
      <protection locked="0"/>
    </xf>
    <xf numFmtId="0" fontId="29" fillId="0" borderId="0" xfId="45" applyFont="1" applyAlignment="1" applyProtection="1">
      <alignment horizontal="center" vertical="center"/>
      <protection locked="0"/>
    </xf>
    <xf numFmtId="0" fontId="25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/>
      <protection locked="0"/>
    </xf>
    <xf numFmtId="0" fontId="28" fillId="0" borderId="0" xfId="45" applyFont="1" applyAlignment="1" applyProtection="1">
      <alignment horizontal="center"/>
      <protection locked="0"/>
    </xf>
    <xf numFmtId="0" fontId="26" fillId="0" borderId="0" xfId="45" applyFont="1" applyAlignment="1" applyProtection="1">
      <alignment horizontal="center"/>
      <protection locked="0"/>
    </xf>
    <xf numFmtId="0" fontId="27" fillId="0" borderId="0" xfId="45" applyFont="1" applyAlignment="1" applyProtection="1">
      <alignment horizontal="center"/>
      <protection locked="0"/>
    </xf>
    <xf numFmtId="0" fontId="29" fillId="0" borderId="0" xfId="45" applyFont="1" applyAlignment="1" applyProtection="1">
      <alignment horizontal="center"/>
      <protection locked="0"/>
    </xf>
    <xf numFmtId="0" fontId="25" fillId="0" borderId="0" xfId="45" applyFont="1" applyAlignment="1" applyProtection="1">
      <alignment horizontal="center"/>
      <protection locked="0"/>
    </xf>
    <xf numFmtId="0" fontId="24" fillId="0" borderId="0" xfId="45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left" vertical="center" wrapText="1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6" fillId="0" borderId="0" xfId="45" applyFont="1" applyAlignment="1" applyProtection="1">
      <alignment horizontal="left" vertical="center"/>
      <protection locked="0"/>
    </xf>
    <xf numFmtId="0" fontId="27" fillId="0" borderId="0" xfId="45" applyFont="1" applyAlignment="1" applyProtection="1">
      <alignment horizontal="left" vertical="center"/>
      <protection locked="0"/>
    </xf>
    <xf numFmtId="2" fontId="27" fillId="0" borderId="0" xfId="45" applyNumberFormat="1" applyFont="1" applyAlignment="1" applyProtection="1">
      <alignment horizontal="left" vertical="center"/>
      <protection locked="0"/>
    </xf>
    <xf numFmtId="0" fontId="29" fillId="0" borderId="0" xfId="45" applyFont="1" applyAlignment="1" applyProtection="1">
      <alignment horizontal="left" vertical="center"/>
      <protection locked="0"/>
    </xf>
    <xf numFmtId="0" fontId="25" fillId="0" borderId="0" xfId="45" applyFont="1" applyAlignment="1" applyProtection="1">
      <alignment horizontal="left" vertical="center"/>
      <protection locked="0"/>
    </xf>
    <xf numFmtId="0" fontId="24" fillId="0" borderId="0" xfId="45" quotePrefix="1" applyFont="1" applyAlignment="1" applyProtection="1">
      <alignment horizontal="center" vertical="center"/>
      <protection locked="0"/>
    </xf>
    <xf numFmtId="0" fontId="24" fillId="0" borderId="13" xfId="46" applyFont="1" applyBorder="1" applyAlignment="1">
      <alignment horizontal="center" vertical="center" wrapText="1"/>
    </xf>
    <xf numFmtId="0" fontId="24" fillId="0" borderId="10" xfId="46" applyFont="1" applyBorder="1" applyAlignment="1">
      <alignment horizontal="center" vertical="center" wrapText="1"/>
    </xf>
    <xf numFmtId="0" fontId="24" fillId="0" borderId="19" xfId="46" applyFont="1" applyBorder="1" applyAlignment="1">
      <alignment horizontal="center" vertical="center" wrapText="1"/>
    </xf>
    <xf numFmtId="0" fontId="24" fillId="0" borderId="19" xfId="45" applyFont="1" applyBorder="1" applyAlignment="1">
      <alignment horizontal="center" vertical="center"/>
    </xf>
    <xf numFmtId="0" fontId="30" fillId="0" borderId="13" xfId="46" applyFont="1" applyBorder="1" applyAlignment="1">
      <alignment horizontal="center" vertical="center" wrapText="1"/>
    </xf>
    <xf numFmtId="0" fontId="24" fillId="0" borderId="0" xfId="45" applyFont="1" applyAlignment="1">
      <alignment horizontal="center" vertical="center"/>
    </xf>
    <xf numFmtId="164" fontId="28" fillId="0" borderId="10" xfId="46" applyNumberFormat="1" applyFont="1" applyBorder="1" applyAlignment="1">
      <alignment horizontal="center" vertical="center"/>
    </xf>
    <xf numFmtId="0" fontId="26" fillId="0" borderId="0" xfId="45" applyFont="1" applyAlignment="1">
      <alignment horizontal="center" vertical="center"/>
    </xf>
    <xf numFmtId="1" fontId="28" fillId="0" borderId="0" xfId="46" applyNumberFormat="1" applyFont="1" applyAlignment="1">
      <alignment horizontal="center" vertical="center"/>
    </xf>
    <xf numFmtId="0" fontId="24" fillId="0" borderId="0" xfId="45" applyFont="1" applyBorder="1" applyAlignment="1">
      <alignment horizontal="center" vertical="center"/>
    </xf>
    <xf numFmtId="164" fontId="28" fillId="0" borderId="10" xfId="46" applyNumberFormat="1" applyFont="1" applyBorder="1" applyAlignment="1">
      <alignment horizontal="center" vertical="center" wrapText="1"/>
    </xf>
    <xf numFmtId="164" fontId="25" fillId="0" borderId="10" xfId="46" applyNumberFormat="1" applyFont="1" applyBorder="1" applyAlignment="1">
      <alignment horizontal="center" vertical="center" wrapText="1"/>
    </xf>
    <xf numFmtId="0" fontId="28" fillId="0" borderId="10" xfId="46" applyFont="1" applyBorder="1" applyAlignment="1">
      <alignment horizontal="center" vertical="center" wrapText="1"/>
    </xf>
    <xf numFmtId="0" fontId="28" fillId="0" borderId="0" xfId="45" applyFont="1" applyAlignment="1">
      <alignment vertical="center"/>
    </xf>
    <xf numFmtId="0" fontId="29" fillId="0" borderId="0" xfId="45" applyFont="1" applyAlignment="1">
      <alignment horizontal="center" vertical="center"/>
    </xf>
    <xf numFmtId="164" fontId="24" fillId="0" borderId="0" xfId="46" applyNumberFormat="1" applyFont="1" applyBorder="1" applyAlignment="1">
      <alignment horizontal="center" vertical="center" wrapText="1"/>
    </xf>
    <xf numFmtId="0" fontId="24" fillId="0" borderId="0" xfId="45" applyFont="1" applyBorder="1" applyAlignment="1">
      <alignment horizontal="center" vertical="center" wrapText="1"/>
    </xf>
    <xf numFmtId="0" fontId="40" fillId="0" borderId="0" xfId="49" applyFont="1" applyAlignment="1">
      <alignment horizontal="center" vertical="center" wrapText="1"/>
    </xf>
    <xf numFmtId="0" fontId="41" fillId="0" borderId="0" xfId="49" applyFont="1" applyAlignment="1">
      <alignment horizontal="center" vertical="center" wrapText="1"/>
    </xf>
    <xf numFmtId="0" fontId="40" fillId="0" borderId="0" xfId="49" applyFont="1" applyAlignment="1">
      <alignment horizontal="left" vertical="center" wrapText="1"/>
    </xf>
    <xf numFmtId="0" fontId="29" fillId="0" borderId="0" xfId="49" applyFont="1" applyAlignment="1">
      <alignment horizontal="left" vertical="center" wrapText="1"/>
    </xf>
    <xf numFmtId="0" fontId="26" fillId="0" borderId="0" xfId="49" applyFont="1" applyBorder="1" applyAlignment="1">
      <alignment horizontal="center" vertical="center" wrapText="1"/>
    </xf>
    <xf numFmtId="0" fontId="26" fillId="0" borderId="0" xfId="49" applyFont="1" applyAlignment="1">
      <alignment horizontal="center" vertical="center" wrapText="1"/>
    </xf>
    <xf numFmtId="0" fontId="46" fillId="0" borderId="0" xfId="49" applyFont="1" applyAlignment="1">
      <alignment horizontal="center" vertical="center" wrapText="1"/>
    </xf>
    <xf numFmtId="0" fontId="46" fillId="0" borderId="0" xfId="49" applyFont="1" applyAlignment="1">
      <alignment horizontal="left" vertical="center"/>
    </xf>
    <xf numFmtId="0" fontId="43" fillId="0" borderId="0" xfId="49" applyFont="1" applyAlignment="1">
      <alignment horizontal="center" vertical="center" wrapText="1"/>
    </xf>
    <xf numFmtId="0" fontId="25" fillId="0" borderId="0" xfId="49" applyFont="1" applyAlignment="1">
      <alignment horizontal="left" vertical="center"/>
    </xf>
    <xf numFmtId="0" fontId="30" fillId="0" borderId="0" xfId="45" applyFont="1" applyAlignment="1">
      <alignment horizontal="right" vertical="center"/>
    </xf>
    <xf numFmtId="0" fontId="25" fillId="0" borderId="0" xfId="45" applyFont="1" applyAlignment="1">
      <alignment vertical="center"/>
    </xf>
    <xf numFmtId="0" fontId="25" fillId="0" borderId="10" xfId="45" applyFont="1" applyBorder="1" applyAlignment="1">
      <alignment vertical="center"/>
    </xf>
    <xf numFmtId="164" fontId="25" fillId="0" borderId="10" xfId="45" applyNumberFormat="1" applyFont="1" applyBorder="1" applyAlignment="1">
      <alignment horizontal="center" vertical="center"/>
    </xf>
    <xf numFmtId="0" fontId="28" fillId="0" borderId="0" xfId="45" applyFont="1" applyAlignment="1">
      <alignment horizontal="center" vertical="center"/>
    </xf>
    <xf numFmtId="0" fontId="28" fillId="0" borderId="0" xfId="45" applyFont="1" applyBorder="1" applyAlignment="1">
      <alignment horizontal="center" vertical="center"/>
    </xf>
    <xf numFmtId="0" fontId="24" fillId="0" borderId="0" xfId="45" applyFont="1" applyFill="1" applyAlignment="1">
      <alignment vertical="center"/>
    </xf>
    <xf numFmtId="0" fontId="24" fillId="0" borderId="0" xfId="45" applyFont="1" applyFill="1" applyBorder="1" applyAlignment="1">
      <alignment vertical="center"/>
    </xf>
    <xf numFmtId="0" fontId="29" fillId="0" borderId="0" xfId="45" applyFont="1" applyFill="1" applyAlignment="1">
      <alignment vertical="center"/>
    </xf>
    <xf numFmtId="0" fontId="29" fillId="24" borderId="0" xfId="45" applyFont="1" applyFill="1" applyAlignment="1">
      <alignment vertical="center"/>
    </xf>
    <xf numFmtId="0" fontId="26" fillId="0" borderId="0" xfId="45" applyFont="1" applyFill="1" applyAlignment="1">
      <alignment horizontal="right" vertical="center"/>
    </xf>
    <xf numFmtId="0" fontId="43" fillId="0" borderId="0" xfId="49" applyFont="1" applyFill="1" applyAlignment="1">
      <alignment horizontal="center" vertical="center" wrapText="1"/>
    </xf>
    <xf numFmtId="0" fontId="25" fillId="0" borderId="0" xfId="49" applyFont="1" applyFill="1" applyAlignment="1">
      <alignment horizontal="left" vertical="center" wrapText="1"/>
    </xf>
    <xf numFmtId="0" fontId="38" fillId="0" borderId="12" xfId="49" applyFont="1" applyFill="1" applyBorder="1" applyAlignment="1">
      <alignment vertical="center" wrapText="1"/>
    </xf>
    <xf numFmtId="0" fontId="38" fillId="0" borderId="0" xfId="49" applyFont="1" applyFill="1" applyBorder="1" applyAlignment="1">
      <alignment vertical="center" wrapText="1"/>
    </xf>
    <xf numFmtId="0" fontId="25" fillId="0" borderId="0" xfId="49" applyFont="1" applyFill="1" applyBorder="1" applyAlignment="1">
      <alignment horizontal="center" vertical="center" wrapText="1"/>
    </xf>
    <xf numFmtId="0" fontId="26" fillId="0" borderId="11" xfId="49" applyFont="1" applyBorder="1" applyAlignment="1">
      <alignment horizontal="center" vertical="center" wrapText="1"/>
    </xf>
    <xf numFmtId="0" fontId="26" fillId="0" borderId="0" xfId="49" applyFont="1" applyBorder="1" applyAlignment="1">
      <alignment vertical="center" wrapText="1"/>
    </xf>
    <xf numFmtId="0" fontId="25" fillId="0" borderId="12" xfId="49" applyFont="1" applyBorder="1" applyAlignment="1">
      <alignment vertical="center" wrapText="1"/>
    </xf>
    <xf numFmtId="0" fontId="25" fillId="0" borderId="0" xfId="49" applyFont="1" applyBorder="1" applyAlignment="1">
      <alignment vertical="center" wrapText="1"/>
    </xf>
    <xf numFmtId="0" fontId="25" fillId="0" borderId="0" xfId="49" applyFont="1" applyBorder="1" applyAlignment="1">
      <alignment horizontal="center" vertical="center" wrapText="1"/>
    </xf>
    <xf numFmtId="0" fontId="26" fillId="0" borderId="11" xfId="49" applyFont="1" applyBorder="1" applyAlignment="1">
      <alignment horizontal="center" vertical="center" wrapText="1"/>
    </xf>
    <xf numFmtId="0" fontId="40" fillId="0" borderId="0" xfId="51" applyFont="1" applyAlignment="1">
      <alignment horizontal="center" vertical="center" wrapText="1"/>
    </xf>
    <xf numFmtId="0" fontId="41" fillId="0" borderId="0" xfId="51" applyFont="1" applyAlignment="1">
      <alignment horizontal="center" vertical="center" wrapText="1"/>
    </xf>
    <xf numFmtId="0" fontId="47" fillId="0" borderId="0" xfId="51" applyFont="1" applyAlignment="1">
      <alignment horizontal="center" vertical="center" wrapText="1"/>
    </xf>
    <xf numFmtId="0" fontId="46" fillId="0" borderId="17" xfId="51" applyFont="1" applyBorder="1" applyAlignment="1">
      <alignment horizontal="center" vertical="center" wrapText="1"/>
    </xf>
    <xf numFmtId="0" fontId="46" fillId="0" borderId="10" xfId="51" applyFont="1" applyBorder="1" applyAlignment="1">
      <alignment horizontal="center" vertical="center" wrapText="1"/>
    </xf>
    <xf numFmtId="0" fontId="46" fillId="0" borderId="24" xfId="51" applyFont="1" applyBorder="1" applyAlignment="1">
      <alignment horizontal="center" vertical="center" wrapText="1"/>
    </xf>
    <xf numFmtId="0" fontId="46" fillId="0" borderId="18" xfId="51" applyFont="1" applyBorder="1" applyAlignment="1">
      <alignment horizontal="center" vertical="center" wrapText="1"/>
    </xf>
    <xf numFmtId="0" fontId="46" fillId="0" borderId="0" xfId="51" applyFont="1" applyAlignment="1">
      <alignment horizontal="center" vertical="center" wrapText="1"/>
    </xf>
    <xf numFmtId="0" fontId="42" fillId="0" borderId="17" xfId="51" applyFont="1" applyBorder="1" applyAlignment="1">
      <alignment horizontal="center" vertical="center" wrapText="1"/>
    </xf>
    <xf numFmtId="0" fontId="42" fillId="0" borderId="18" xfId="51" applyFont="1" applyBorder="1" applyAlignment="1">
      <alignment horizontal="left" vertical="center" wrapText="1"/>
    </xf>
    <xf numFmtId="0" fontId="47" fillId="0" borderId="10" xfId="46" applyFont="1" applyBorder="1" applyAlignment="1">
      <alignment horizontal="center" vertical="center" wrapText="1"/>
    </xf>
    <xf numFmtId="0" fontId="47" fillId="0" borderId="10" xfId="51" applyFont="1" applyBorder="1" applyAlignment="1">
      <alignment horizontal="center" vertical="center" wrapText="1"/>
    </xf>
    <xf numFmtId="164" fontId="47" fillId="0" borderId="18" xfId="51" applyNumberFormat="1" applyFont="1" applyBorder="1" applyAlignment="1">
      <alignment horizontal="center" vertical="center" wrapText="1"/>
    </xf>
    <xf numFmtId="0" fontId="47" fillId="0" borderId="17" xfId="51" applyFont="1" applyBorder="1" applyAlignment="1">
      <alignment horizontal="center" vertical="center" wrapText="1"/>
    </xf>
    <xf numFmtId="0" fontId="42" fillId="24" borderId="18" xfId="51" applyFont="1" applyFill="1" applyBorder="1" applyAlignment="1">
      <alignment horizontal="left" vertical="center" wrapText="1"/>
    </xf>
    <xf numFmtId="0" fontId="41" fillId="0" borderId="25" xfId="51" applyFont="1" applyBorder="1" applyAlignment="1">
      <alignment horizontal="center" vertical="center" wrapText="1"/>
    </xf>
    <xf numFmtId="0" fontId="43" fillId="0" borderId="26" xfId="51" applyFont="1" applyBorder="1" applyAlignment="1">
      <alignment horizontal="center" vertical="center" wrapText="1"/>
    </xf>
    <xf numFmtId="1" fontId="40" fillId="0" borderId="25" xfId="51" applyNumberFormat="1" applyFont="1" applyBorder="1" applyAlignment="1">
      <alignment horizontal="center" vertical="center" wrapText="1"/>
    </xf>
    <xf numFmtId="1" fontId="40" fillId="0" borderId="13" xfId="51" applyNumberFormat="1" applyFont="1" applyBorder="1" applyAlignment="1">
      <alignment horizontal="center" vertical="center" wrapText="1"/>
    </xf>
    <xf numFmtId="164" fontId="40" fillId="0" borderId="26" xfId="51" applyNumberFormat="1" applyFont="1" applyBorder="1" applyAlignment="1">
      <alignment horizontal="center" vertical="center" wrapText="1"/>
    </xf>
    <xf numFmtId="0" fontId="42" fillId="0" borderId="0" xfId="51" applyFont="1" applyAlignment="1">
      <alignment horizontal="left" vertical="center"/>
    </xf>
    <xf numFmtId="0" fontId="41" fillId="0" borderId="10" xfId="51" applyFont="1" applyBorder="1" applyAlignment="1">
      <alignment horizontal="center" vertical="center" wrapText="1"/>
    </xf>
    <xf numFmtId="0" fontId="40" fillId="0" borderId="10" xfId="51" applyFont="1" applyBorder="1" applyAlignment="1">
      <alignment horizontal="left" vertical="center" wrapText="1"/>
    </xf>
    <xf numFmtId="164" fontId="43" fillId="0" borderId="10" xfId="51" applyNumberFormat="1" applyFont="1" applyBorder="1" applyAlignment="1">
      <alignment horizontal="center" vertical="center" wrapText="1"/>
    </xf>
    <xf numFmtId="0" fontId="40" fillId="0" borderId="10" xfId="51" applyFont="1" applyBorder="1" applyAlignment="1">
      <alignment horizontal="center" vertical="center" wrapText="1"/>
    </xf>
    <xf numFmtId="0" fontId="48" fillId="0" borderId="10" xfId="51" applyFont="1" applyBorder="1" applyAlignment="1">
      <alignment horizontal="center" vertical="center" wrapText="1"/>
    </xf>
    <xf numFmtId="164" fontId="46" fillId="0" borderId="10" xfId="51" applyNumberFormat="1" applyFont="1" applyBorder="1" applyAlignment="1">
      <alignment horizontal="center" vertical="center" wrapText="1"/>
    </xf>
    <xf numFmtId="0" fontId="41" fillId="0" borderId="10" xfId="51" applyFont="1" applyBorder="1" applyAlignment="1">
      <alignment horizontal="left" vertical="center" wrapText="1"/>
    </xf>
    <xf numFmtId="164" fontId="47" fillId="0" borderId="10" xfId="51" applyNumberFormat="1" applyFont="1" applyBorder="1" applyAlignment="1">
      <alignment horizontal="center" vertical="center" wrapText="1"/>
    </xf>
    <xf numFmtId="0" fontId="40" fillId="0" borderId="10" xfId="51" applyFont="1" applyBorder="1" applyAlignment="1">
      <alignment horizontal="left" vertical="center"/>
    </xf>
    <xf numFmtId="164" fontId="40" fillId="0" borderId="10" xfId="51" applyNumberFormat="1" applyFont="1" applyBorder="1" applyAlignment="1">
      <alignment horizontal="center" vertical="center" wrapText="1"/>
    </xf>
    <xf numFmtId="0" fontId="40" fillId="0" borderId="0" xfId="51" applyFont="1" applyBorder="1" applyAlignment="1">
      <alignment horizontal="center" vertical="center" wrapText="1"/>
    </xf>
    <xf numFmtId="0" fontId="40" fillId="0" borderId="0" xfId="51" applyFont="1" applyBorder="1" applyAlignment="1">
      <alignment horizontal="left" vertical="center"/>
    </xf>
    <xf numFmtId="164" fontId="40" fillId="0" borderId="0" xfId="51" applyNumberFormat="1" applyFont="1" applyBorder="1" applyAlignment="1">
      <alignment horizontal="center" vertical="center" wrapText="1"/>
    </xf>
    <xf numFmtId="0" fontId="43" fillId="0" borderId="0" xfId="51" applyFont="1" applyAlignment="1">
      <alignment horizontal="center" vertical="center" wrapText="1"/>
    </xf>
    <xf numFmtId="0" fontId="25" fillId="0" borderId="0" xfId="51" applyFont="1" applyAlignment="1">
      <alignment horizontal="center" vertical="center" wrapText="1"/>
    </xf>
    <xf numFmtId="0" fontId="25" fillId="0" borderId="0" xfId="51" applyFont="1" applyAlignment="1">
      <alignment horizontal="left" vertical="center" wrapText="1"/>
    </xf>
    <xf numFmtId="164" fontId="43" fillId="0" borderId="0" xfId="51" applyNumberFormat="1" applyFont="1" applyAlignment="1">
      <alignment horizontal="center" vertical="center" wrapText="1"/>
    </xf>
    <xf numFmtId="0" fontId="29" fillId="0" borderId="0" xfId="51" applyFont="1" applyAlignment="1">
      <alignment horizontal="left" vertical="center" wrapText="1"/>
    </xf>
    <xf numFmtId="0" fontId="29" fillId="0" borderId="0" xfId="51" applyFont="1" applyAlignment="1">
      <alignment horizontal="center" vertical="center" wrapText="1"/>
    </xf>
    <xf numFmtId="0" fontId="44" fillId="0" borderId="0" xfId="51" applyFont="1" applyAlignment="1">
      <alignment horizontal="center" vertical="center" wrapText="1"/>
    </xf>
    <xf numFmtId="0" fontId="26" fillId="0" borderId="0" xfId="51" applyFont="1" applyBorder="1" applyAlignment="1">
      <alignment horizontal="center" vertical="center" wrapText="1"/>
    </xf>
    <xf numFmtId="0" fontId="45" fillId="0" borderId="0" xfId="51" applyFont="1" applyAlignment="1">
      <alignment horizontal="center" vertical="center" wrapText="1"/>
    </xf>
    <xf numFmtId="0" fontId="25" fillId="0" borderId="0" xfId="51" applyFont="1" applyAlignment="1">
      <alignment horizontal="left" vertical="center"/>
    </xf>
    <xf numFmtId="0" fontId="40" fillId="0" borderId="0" xfId="51" applyFont="1" applyAlignment="1">
      <alignment horizontal="left" vertical="center" wrapText="1"/>
    </xf>
    <xf numFmtId="0" fontId="39" fillId="0" borderId="0" xfId="51" applyFont="1" applyAlignment="1">
      <alignment horizontal="center" vertical="center" wrapText="1"/>
    </xf>
    <xf numFmtId="0" fontId="41" fillId="0" borderId="0" xfId="51" applyFont="1" applyAlignment="1">
      <alignment horizontal="right" vertical="center"/>
    </xf>
    <xf numFmtId="2" fontId="41" fillId="0" borderId="0" xfId="51" applyNumberFormat="1" applyFont="1" applyAlignment="1">
      <alignment horizontal="center" vertical="center" wrapText="1"/>
    </xf>
    <xf numFmtId="164" fontId="47" fillId="0" borderId="10" xfId="46" applyNumberFormat="1" applyFont="1" applyBorder="1" applyAlignment="1">
      <alignment horizontal="center" vertical="center" wrapText="1"/>
    </xf>
    <xf numFmtId="164" fontId="47" fillId="0" borderId="24" xfId="51" applyNumberFormat="1" applyFont="1" applyBorder="1" applyAlignment="1">
      <alignment horizontal="center" vertical="center" wrapText="1"/>
    </xf>
    <xf numFmtId="1" fontId="40" fillId="0" borderId="28" xfId="51" applyNumberFormat="1" applyFont="1" applyBorder="1" applyAlignment="1">
      <alignment horizontal="center" vertical="center" wrapText="1"/>
    </xf>
    <xf numFmtId="164" fontId="40" fillId="0" borderId="13" xfId="51" applyNumberFormat="1" applyFont="1" applyBorder="1" applyAlignment="1">
      <alignment horizontal="center" vertical="center" wrapText="1"/>
    </xf>
    <xf numFmtId="0" fontId="25" fillId="0" borderId="0" xfId="45" applyFont="1" applyAlignment="1" applyProtection="1">
      <alignment vertical="center"/>
      <protection locked="0"/>
    </xf>
    <xf numFmtId="0" fontId="25" fillId="0" borderId="0" xfId="45" applyFont="1" applyAlignment="1" applyProtection="1">
      <alignment vertical="center"/>
    </xf>
    <xf numFmtId="0" fontId="28" fillId="0" borderId="0" xfId="45" applyFont="1" applyAlignment="1" applyProtection="1">
      <alignment vertical="center"/>
    </xf>
    <xf numFmtId="0" fontId="24" fillId="0" borderId="0" xfId="45" applyFont="1" applyAlignment="1" applyProtection="1">
      <alignment wrapText="1"/>
      <protection locked="0"/>
    </xf>
    <xf numFmtId="0" fontId="28" fillId="0" borderId="0" xfId="45" applyFont="1" applyAlignment="1" applyProtection="1">
      <alignment wrapText="1"/>
      <protection locked="0"/>
    </xf>
    <xf numFmtId="0" fontId="24" fillId="0" borderId="0" xfId="45" applyFont="1" applyProtection="1">
      <protection locked="0"/>
    </xf>
    <xf numFmtId="0" fontId="24" fillId="0" borderId="0" xfId="45" applyFont="1"/>
    <xf numFmtId="0" fontId="24" fillId="0" borderId="0" xfId="45" applyFont="1" applyAlignment="1" applyProtection="1">
      <alignment horizontal="center" vertical="center"/>
    </xf>
    <xf numFmtId="0" fontId="24" fillId="0" borderId="0" xfId="45" applyFont="1" applyAlignment="1" applyProtection="1">
      <alignment vertical="center"/>
    </xf>
    <xf numFmtId="0" fontId="24" fillId="0" borderId="0" xfId="45" applyFont="1" applyAlignment="1" applyProtection="1">
      <alignment horizontal="right" vertical="center"/>
    </xf>
    <xf numFmtId="0" fontId="39" fillId="0" borderId="10" xfId="45" applyFont="1" applyBorder="1" applyAlignment="1" applyProtection="1">
      <alignment horizontal="center" vertical="center" wrapText="1"/>
    </xf>
    <xf numFmtId="0" fontId="39" fillId="0" borderId="19" xfId="45" applyFont="1" applyBorder="1" applyAlignment="1" applyProtection="1">
      <alignment horizontal="center" vertical="center" wrapText="1"/>
    </xf>
    <xf numFmtId="0" fontId="50" fillId="0" borderId="10" xfId="45" applyFont="1" applyBorder="1" applyAlignment="1" applyProtection="1">
      <alignment horizontal="center" vertical="center" wrapText="1"/>
    </xf>
    <xf numFmtId="0" fontId="39" fillId="0" borderId="0" xfId="45" applyFont="1" applyAlignment="1" applyProtection="1">
      <alignment vertical="center"/>
      <protection locked="0"/>
    </xf>
    <xf numFmtId="0" fontId="39" fillId="0" borderId="0" xfId="45" applyFont="1" applyAlignment="1">
      <alignment vertical="center"/>
    </xf>
    <xf numFmtId="0" fontId="29" fillId="0" borderId="10" xfId="45" applyFont="1" applyBorder="1" applyAlignment="1" applyProtection="1">
      <alignment horizontal="center" vertical="center" wrapText="1"/>
    </xf>
    <xf numFmtId="0" fontId="29" fillId="0" borderId="19" xfId="45" applyFont="1" applyBorder="1" applyAlignment="1" applyProtection="1">
      <alignment horizontal="center" vertical="center" wrapText="1"/>
    </xf>
    <xf numFmtId="164" fontId="29" fillId="0" borderId="10" xfId="45" applyNumberFormat="1" applyFont="1" applyBorder="1" applyAlignment="1" applyProtection="1">
      <alignment horizontal="center" vertical="center" wrapText="1"/>
    </xf>
    <xf numFmtId="0" fontId="29" fillId="0" borderId="0" xfId="45" applyFont="1" applyAlignment="1">
      <alignment vertical="center"/>
    </xf>
    <xf numFmtId="0" fontId="24" fillId="0" borderId="10" xfId="45" applyFont="1" applyBorder="1" applyAlignment="1" applyProtection="1">
      <alignment horizontal="center" vertical="center" wrapText="1"/>
    </xf>
    <xf numFmtId="0" fontId="24" fillId="0" borderId="19" xfId="45" applyFont="1" applyBorder="1" applyAlignment="1" applyProtection="1">
      <alignment horizontal="left" vertical="center" wrapText="1"/>
    </xf>
    <xf numFmtId="0" fontId="24" fillId="0" borderId="19" xfId="45" applyFont="1" applyBorder="1" applyAlignment="1" applyProtection="1">
      <alignment horizontal="left" vertical="center" wrapText="1"/>
      <protection locked="0"/>
    </xf>
    <xf numFmtId="0" fontId="24" fillId="0" borderId="10" xfId="45" applyFont="1" applyBorder="1" applyAlignment="1" applyProtection="1">
      <alignment horizontal="center" vertical="center" wrapText="1"/>
      <protection locked="0"/>
    </xf>
    <xf numFmtId="164" fontId="24" fillId="0" borderId="10" xfId="45" applyNumberFormat="1" applyFont="1" applyBorder="1" applyAlignment="1" applyProtection="1">
      <alignment horizontal="center" vertical="center" wrapText="1"/>
    </xf>
    <xf numFmtId="0" fontId="29" fillId="0" borderId="19" xfId="45" applyFont="1" applyBorder="1" applyAlignment="1" applyProtection="1">
      <alignment horizontal="left" vertical="center" wrapText="1"/>
    </xf>
    <xf numFmtId="0" fontId="29" fillId="0" borderId="0" xfId="45" applyFont="1" applyAlignment="1" applyProtection="1">
      <alignment vertical="center"/>
    </xf>
    <xf numFmtId="0" fontId="25" fillId="0" borderId="29" xfId="45" applyFont="1" applyBorder="1" applyAlignment="1" applyProtection="1">
      <alignment vertical="center"/>
    </xf>
    <xf numFmtId="0" fontId="25" fillId="0" borderId="10" xfId="45" applyFont="1" applyBorder="1" applyAlignment="1" applyProtection="1">
      <alignment horizontal="left" vertical="center" wrapText="1"/>
    </xf>
    <xf numFmtId="164" fontId="25" fillId="0" borderId="10" xfId="45" applyNumberFormat="1" applyFont="1" applyBorder="1" applyAlignment="1" applyProtection="1">
      <alignment horizontal="center" vertical="center" wrapText="1"/>
    </xf>
    <xf numFmtId="0" fontId="24" fillId="0" borderId="29" xfId="45" applyFont="1" applyBorder="1" applyAlignment="1" applyProtection="1">
      <alignment horizontal="left" vertical="center" wrapText="1"/>
      <protection locked="0"/>
    </xf>
    <xf numFmtId="0" fontId="25" fillId="0" borderId="10" xfId="45" applyFont="1" applyBorder="1" applyAlignment="1" applyProtection="1">
      <alignment horizontal="center" vertical="center"/>
    </xf>
    <xf numFmtId="0" fontId="25" fillId="0" borderId="10" xfId="45" applyFont="1" applyBorder="1" applyAlignment="1" applyProtection="1">
      <alignment vertical="center"/>
    </xf>
    <xf numFmtId="164" fontId="25" fillId="0" borderId="10" xfId="45" applyNumberFormat="1" applyFont="1" applyBorder="1" applyAlignment="1" applyProtection="1">
      <alignment horizontal="center" vertical="center"/>
    </xf>
    <xf numFmtId="164" fontId="25" fillId="0" borderId="10" xfId="45" applyNumberFormat="1" applyFont="1" applyBorder="1" applyAlignment="1" applyProtection="1">
      <alignment horizontal="center" vertical="center"/>
      <protection locked="0"/>
    </xf>
    <xf numFmtId="0" fontId="30" fillId="0" borderId="0" xfId="45" applyFont="1" applyAlignment="1">
      <alignment horizontal="center" vertical="center" wrapText="1"/>
    </xf>
    <xf numFmtId="0" fontId="29" fillId="0" borderId="10" xfId="45" applyFont="1" applyBorder="1" applyAlignment="1" applyProtection="1">
      <alignment horizontal="center" vertical="center"/>
    </xf>
    <xf numFmtId="0" fontId="25" fillId="0" borderId="10" xfId="45" applyFont="1" applyBorder="1" applyAlignment="1" applyProtection="1">
      <alignment vertical="center" wrapText="1"/>
    </xf>
    <xf numFmtId="0" fontId="29" fillId="0" borderId="0" xfId="45" applyFont="1" applyAlignment="1" applyProtection="1">
      <alignment horizontal="center" vertical="center"/>
    </xf>
    <xf numFmtId="0" fontId="29" fillId="0" borderId="0" xfId="45" applyFont="1" applyBorder="1" applyAlignment="1" applyProtection="1">
      <alignment horizontal="right" vertical="center" wrapText="1"/>
    </xf>
    <xf numFmtId="0" fontId="39" fillId="0" borderId="0" xfId="45" applyFont="1" applyBorder="1" applyAlignment="1" applyProtection="1">
      <alignment horizontal="center" vertical="center"/>
    </xf>
    <xf numFmtId="0" fontId="39" fillId="0" borderId="0" xfId="45" applyFont="1" applyAlignment="1">
      <alignment horizontal="center" vertical="center"/>
    </xf>
    <xf numFmtId="0" fontId="29" fillId="0" borderId="0" xfId="45" applyFont="1" applyBorder="1" applyAlignment="1">
      <alignment vertical="center"/>
    </xf>
    <xf numFmtId="0" fontId="29" fillId="0" borderId="0" xfId="45" applyFont="1" applyAlignment="1" applyProtection="1">
      <alignment horizontal="right" vertical="center"/>
    </xf>
    <xf numFmtId="0" fontId="29" fillId="0" borderId="0" xfId="45" applyFont="1" applyAlignment="1" applyProtection="1">
      <alignment horizontal="left" vertical="center"/>
    </xf>
    <xf numFmtId="0" fontId="24" fillId="0" borderId="0" xfId="45" applyFont="1" applyBorder="1" applyAlignment="1">
      <alignment vertical="center"/>
    </xf>
    <xf numFmtId="0" fontId="29" fillId="0" borderId="0" xfId="45" applyFont="1" applyAlignment="1">
      <alignment vertical="center" wrapText="1"/>
    </xf>
    <xf numFmtId="0" fontId="29" fillId="0" borderId="0" xfId="45" applyFont="1" applyAlignment="1" applyProtection="1">
      <alignment vertical="center" wrapText="1"/>
      <protection locked="0"/>
    </xf>
    <xf numFmtId="0" fontId="24" fillId="0" borderId="0" xfId="50" applyFont="1" applyAlignment="1">
      <alignment vertical="center" wrapText="1"/>
    </xf>
    <xf numFmtId="0" fontId="29" fillId="0" borderId="10" xfId="50" applyFont="1" applyBorder="1" applyAlignment="1">
      <alignment horizontal="center" vertical="center" wrapText="1"/>
    </xf>
    <xf numFmtId="0" fontId="29" fillId="0" borderId="0" xfId="50" applyFont="1" applyAlignment="1">
      <alignment horizontal="center" vertical="center" wrapText="1"/>
    </xf>
    <xf numFmtId="0" fontId="24" fillId="0" borderId="10" xfId="50" applyFont="1" applyBorder="1" applyAlignment="1">
      <alignment vertical="center" wrapText="1"/>
    </xf>
    <xf numFmtId="164" fontId="24" fillId="0" borderId="10" xfId="50" applyNumberFormat="1" applyFont="1" applyBorder="1" applyAlignment="1">
      <alignment horizontal="center" vertical="center" wrapText="1"/>
    </xf>
    <xf numFmtId="0" fontId="24" fillId="0" borderId="0" xfId="50" applyFont="1" applyBorder="1" applyAlignment="1">
      <alignment vertical="center" wrapText="1"/>
    </xf>
    <xf numFmtId="0" fontId="25" fillId="0" borderId="0" xfId="50" applyFont="1" applyAlignment="1">
      <alignment vertical="center" wrapText="1"/>
    </xf>
    <xf numFmtId="0" fontId="25" fillId="0" borderId="10" xfId="50" applyFont="1" applyBorder="1" applyAlignment="1">
      <alignment vertical="center" wrapText="1"/>
    </xf>
    <xf numFmtId="164" fontId="25" fillId="0" borderId="10" xfId="50" applyNumberFormat="1" applyFont="1" applyBorder="1" applyAlignment="1">
      <alignment horizontal="center" vertical="center" wrapText="1"/>
    </xf>
    <xf numFmtId="0" fontId="24" fillId="0" borderId="10" xfId="50" applyFont="1" applyBorder="1" applyAlignment="1">
      <alignment horizontal="center" vertical="center" wrapText="1"/>
    </xf>
    <xf numFmtId="0" fontId="46" fillId="0" borderId="0" xfId="49" applyFont="1" applyAlignment="1">
      <alignment horizontal="right" vertical="center" wrapText="1"/>
    </xf>
    <xf numFmtId="0" fontId="25" fillId="0" borderId="0" xfId="49" applyFont="1" applyFill="1" applyAlignment="1">
      <alignment horizontal="left" vertical="center"/>
    </xf>
    <xf numFmtId="164" fontId="51" fillId="0" borderId="0" xfId="0" applyNumberFormat="1" applyFont="1" applyBorder="1" applyAlignment="1" applyProtection="1">
      <alignment horizontal="center" vertical="center"/>
      <protection locked="0"/>
    </xf>
    <xf numFmtId="164" fontId="51" fillId="0" borderId="0" xfId="0" applyNumberFormat="1" applyFont="1" applyBorder="1" applyAlignment="1" applyProtection="1">
      <alignment horizontal="center" vertical="center" wrapText="1"/>
      <protection locked="0" hidden="1"/>
    </xf>
    <xf numFmtId="0" fontId="25" fillId="0" borderId="0" xfId="45" applyFont="1" applyBorder="1" applyAlignment="1" applyProtection="1">
      <alignment vertical="center"/>
      <protection locked="0"/>
    </xf>
    <xf numFmtId="164" fontId="29" fillId="0" borderId="19" xfId="45" applyNumberFormat="1" applyFont="1" applyBorder="1" applyAlignment="1" applyProtection="1">
      <alignment horizontal="center" vertical="center" wrapText="1"/>
      <protection locked="0"/>
    </xf>
    <xf numFmtId="164" fontId="24" fillId="0" borderId="19" xfId="45" applyNumberFormat="1" applyFont="1" applyBorder="1" applyAlignment="1" applyProtection="1">
      <alignment horizontal="center" vertical="center" wrapText="1"/>
      <protection locked="0"/>
    </xf>
    <xf numFmtId="164" fontId="24" fillId="0" borderId="19" xfId="45" applyNumberFormat="1" applyFont="1" applyBorder="1" applyAlignment="1" applyProtection="1">
      <alignment vertical="center"/>
      <protection locked="0"/>
    </xf>
    <xf numFmtId="164" fontId="25" fillId="0" borderId="19" xfId="45" applyNumberFormat="1" applyFont="1" applyBorder="1" applyAlignment="1" applyProtection="1">
      <alignment horizontal="center" vertical="center" wrapText="1"/>
      <protection locked="0"/>
    </xf>
    <xf numFmtId="164" fontId="24" fillId="0" borderId="0" xfId="45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right"/>
      <protection hidden="1"/>
    </xf>
    <xf numFmtId="0" fontId="32" fillId="0" borderId="11" xfId="0" applyFont="1" applyBorder="1" applyAlignment="1" applyProtection="1">
      <alignment horizontal="center" vertical="center"/>
      <protection hidden="1"/>
    </xf>
    <xf numFmtId="0" fontId="25" fillId="0" borderId="12" xfId="49" applyFont="1" applyBorder="1" applyAlignment="1" applyProtection="1">
      <alignment horizontal="center" vertical="center" wrapText="1"/>
      <protection locked="0"/>
    </xf>
    <xf numFmtId="0" fontId="25" fillId="0" borderId="12" xfId="49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hidden="1"/>
    </xf>
    <xf numFmtId="0" fontId="25" fillId="0" borderId="0" xfId="20" applyFont="1" applyAlignment="1" applyProtection="1">
      <alignment horizontal="center" vertical="center"/>
      <protection locked="0"/>
    </xf>
    <xf numFmtId="0" fontId="23" fillId="0" borderId="0" xfId="20" applyFont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8" fillId="0" borderId="0" xfId="20" applyFont="1" applyAlignment="1" applyProtection="1">
      <alignment horizontal="right"/>
      <protection locked="0"/>
    </xf>
    <xf numFmtId="0" fontId="28" fillId="0" borderId="0" xfId="20" applyFont="1" applyAlignment="1" applyProtection="1">
      <alignment horizontal="right"/>
      <protection hidden="1"/>
    </xf>
    <xf numFmtId="0" fontId="23" fillId="0" borderId="0" xfId="20" applyFont="1" applyAlignment="1" applyProtection="1">
      <alignment horizontal="center"/>
      <protection hidden="1"/>
    </xf>
    <xf numFmtId="0" fontId="32" fillId="0" borderId="11" xfId="45" applyFont="1" applyBorder="1" applyAlignment="1" applyProtection="1">
      <alignment horizontal="center" vertical="center"/>
      <protection hidden="1"/>
    </xf>
    <xf numFmtId="0" fontId="23" fillId="0" borderId="0" xfId="45" applyFont="1" applyAlignment="1" applyProtection="1">
      <alignment horizontal="center" vertical="center"/>
      <protection hidden="1"/>
    </xf>
    <xf numFmtId="0" fontId="25" fillId="0" borderId="0" xfId="0" applyNumberFormat="1" applyFont="1" applyAlignment="1" applyProtection="1">
      <alignment horizontal="center" vertical="center" wrapText="1"/>
      <protection locked="0"/>
    </xf>
    <xf numFmtId="0" fontId="26" fillId="0" borderId="11" xfId="45" applyFont="1" applyBorder="1" applyAlignment="1" applyProtection="1">
      <alignment horizontal="center" vertical="center"/>
      <protection hidden="1"/>
    </xf>
    <xf numFmtId="0" fontId="37" fillId="25" borderId="30" xfId="45" applyFont="1" applyFill="1" applyBorder="1" applyAlignment="1">
      <alignment horizontal="center" vertical="center" wrapText="1"/>
    </xf>
    <xf numFmtId="0" fontId="37" fillId="25" borderId="0" xfId="45" applyFont="1" applyFill="1" applyBorder="1" applyAlignment="1">
      <alignment horizontal="center" vertical="center" wrapText="1"/>
    </xf>
    <xf numFmtId="0" fontId="39" fillId="0" borderId="0" xfId="45" applyFont="1" applyBorder="1" applyAlignment="1" applyProtection="1">
      <alignment horizontal="center" vertical="center"/>
    </xf>
    <xf numFmtId="0" fontId="25" fillId="0" borderId="12" xfId="49" applyFont="1" applyBorder="1" applyAlignment="1">
      <alignment horizontal="center" vertical="center" wrapText="1"/>
    </xf>
    <xf numFmtId="0" fontId="25" fillId="0" borderId="19" xfId="45" applyFont="1" applyBorder="1" applyAlignment="1" applyProtection="1">
      <alignment horizontal="center" vertical="center" wrapText="1"/>
    </xf>
    <xf numFmtId="0" fontId="25" fillId="0" borderId="27" xfId="45" applyFont="1" applyBorder="1" applyAlignment="1" applyProtection="1">
      <alignment horizontal="center" vertical="center" wrapText="1"/>
    </xf>
    <xf numFmtId="0" fontId="25" fillId="0" borderId="0" xfId="45" applyFont="1" applyAlignment="1" applyProtection="1">
      <alignment horizontal="center" vertical="center"/>
    </xf>
    <xf numFmtId="0" fontId="25" fillId="0" borderId="0" xfId="45" applyFont="1" applyAlignment="1" applyProtection="1">
      <alignment horizontal="center" vertical="center" wrapText="1"/>
    </xf>
    <xf numFmtId="0" fontId="25" fillId="0" borderId="0" xfId="45" applyFont="1" applyAlignment="1" applyProtection="1">
      <alignment horizontal="center" vertical="center" wrapText="1"/>
      <protection locked="0"/>
    </xf>
    <xf numFmtId="0" fontId="28" fillId="0" borderId="0" xfId="45" applyFont="1" applyAlignment="1" applyProtection="1">
      <alignment horizontal="center" vertical="center" wrapText="1"/>
      <protection locked="0"/>
    </xf>
    <xf numFmtId="0" fontId="29" fillId="0" borderId="0" xfId="45" applyFont="1" applyAlignment="1" applyProtection="1">
      <alignment horizontal="center" wrapText="1"/>
      <protection locked="0"/>
    </xf>
    <xf numFmtId="0" fontId="25" fillId="0" borderId="24" xfId="45" applyFont="1" applyBorder="1" applyAlignment="1" applyProtection="1">
      <alignment horizontal="center" vertical="center" wrapText="1"/>
    </xf>
    <xf numFmtId="0" fontId="26" fillId="0" borderId="11" xfId="49" applyFont="1" applyBorder="1" applyAlignment="1">
      <alignment horizontal="center" vertical="center" wrapText="1"/>
    </xf>
    <xf numFmtId="0" fontId="23" fillId="0" borderId="0" xfId="45" applyFont="1" applyAlignment="1">
      <alignment horizontal="center" vertical="center"/>
    </xf>
    <xf numFmtId="0" fontId="23" fillId="0" borderId="0" xfId="20" applyFont="1" applyAlignment="1" applyProtection="1">
      <alignment horizontal="center" vertical="center" wrapText="1"/>
      <protection locked="0"/>
    </xf>
    <xf numFmtId="0" fontId="25" fillId="0" borderId="0" xfId="45" applyFont="1" applyBorder="1" applyAlignment="1">
      <alignment horizontal="center" vertical="center" wrapText="1"/>
    </xf>
    <xf numFmtId="0" fontId="25" fillId="0" borderId="12" xfId="49" applyFont="1" applyFill="1" applyBorder="1" applyAlignment="1">
      <alignment horizontal="center" vertical="center" wrapText="1"/>
    </xf>
    <xf numFmtId="0" fontId="23" fillId="0" borderId="0" xfId="51" applyFont="1" applyAlignment="1">
      <alignment horizontal="center" vertical="center" wrapText="1"/>
    </xf>
    <xf numFmtId="0" fontId="25" fillId="0" borderId="0" xfId="51" applyFont="1" applyAlignment="1">
      <alignment horizontal="center" vertical="center" wrapText="1"/>
    </xf>
    <xf numFmtId="0" fontId="46" fillId="0" borderId="14" xfId="51" applyFont="1" applyBorder="1" applyAlignment="1">
      <alignment horizontal="center" vertical="center" wrapText="1"/>
    </xf>
    <xf numFmtId="0" fontId="46" fillId="0" borderId="16" xfId="51" applyFont="1" applyBorder="1" applyAlignment="1">
      <alignment horizontal="center" vertical="center" wrapText="1"/>
    </xf>
    <xf numFmtId="0" fontId="46" fillId="0" borderId="15" xfId="51" applyFont="1" applyBorder="1" applyAlignment="1">
      <alignment horizontal="center" vertical="center" wrapText="1"/>
    </xf>
    <xf numFmtId="0" fontId="46" fillId="0" borderId="23" xfId="51" applyFont="1" applyBorder="1" applyAlignment="1">
      <alignment horizontal="center" vertical="center" wrapText="1"/>
    </xf>
    <xf numFmtId="0" fontId="43" fillId="0" borderId="20" xfId="51" applyFont="1" applyBorder="1" applyAlignment="1">
      <alignment horizontal="center" vertical="center" wrapText="1"/>
    </xf>
    <xf numFmtId="0" fontId="43" fillId="0" borderId="21" xfId="51" applyFont="1" applyBorder="1" applyAlignment="1">
      <alignment horizontal="center" vertical="center" wrapText="1"/>
    </xf>
    <xf numFmtId="0" fontId="43" fillId="0" borderId="22" xfId="51" applyFont="1" applyBorder="1" applyAlignment="1">
      <alignment horizontal="center" vertical="center" wrapText="1"/>
    </xf>
    <xf numFmtId="0" fontId="32" fillId="0" borderId="11" xfId="51" applyFont="1" applyBorder="1" applyAlignment="1">
      <alignment horizontal="center" vertical="center" wrapText="1"/>
    </xf>
    <xf numFmtId="0" fontId="40" fillId="0" borderId="19" xfId="51" applyFont="1" applyBorder="1" applyAlignment="1">
      <alignment horizontal="center" vertical="center" wrapText="1"/>
    </xf>
    <xf numFmtId="0" fontId="40" fillId="0" borderId="27" xfId="51" applyFont="1" applyBorder="1" applyAlignment="1">
      <alignment horizontal="center" vertical="center" wrapText="1"/>
    </xf>
    <xf numFmtId="0" fontId="40" fillId="0" borderId="24" xfId="51" applyFont="1" applyBorder="1" applyAlignment="1">
      <alignment horizontal="center" vertical="center" wrapText="1"/>
    </xf>
    <xf numFmtId="0" fontId="38" fillId="0" borderId="12" xfId="51" applyFont="1" applyBorder="1" applyAlignment="1">
      <alignment horizontal="center" vertical="center" wrapText="1"/>
    </xf>
    <xf numFmtId="0" fontId="25" fillId="0" borderId="12" xfId="51" applyFont="1" applyBorder="1" applyAlignment="1">
      <alignment horizontal="center" vertical="center" wrapText="1"/>
    </xf>
    <xf numFmtId="0" fontId="40" fillId="0" borderId="19" xfId="51" applyFont="1" applyBorder="1" applyAlignment="1">
      <alignment horizontal="center" vertical="center"/>
    </xf>
    <xf numFmtId="0" fontId="40" fillId="0" borderId="27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23" fillId="0" borderId="0" xfId="50" applyFont="1" applyAlignment="1">
      <alignment horizontal="center" vertical="center" wrapText="1"/>
    </xf>
    <xf numFmtId="0" fontId="25" fillId="0" borderId="0" xfId="50" applyFont="1" applyAlignment="1">
      <alignment horizontal="center" vertical="center" wrapText="1"/>
    </xf>
    <xf numFmtId="0" fontId="28" fillId="0" borderId="0" xfId="50" applyFont="1" applyAlignment="1">
      <alignment horizontal="center" vertical="center"/>
    </xf>
  </cellXfs>
  <cellStyles count="55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Normal 17" xfId="52" xr:uid="{00000000-0005-0000-0000-000012000000}"/>
    <cellStyle name="Normal 2" xfId="19" xr:uid="{00000000-0005-0000-0000-000013000000}"/>
    <cellStyle name="Normal 2 2" xfId="45" xr:uid="{00000000-0005-0000-0000-000014000000}"/>
    <cellStyle name="Normal 3" xfId="47" xr:uid="{00000000-0005-0000-0000-000015000000}"/>
    <cellStyle name="Normal 4" xfId="50" xr:uid="{00000000-0005-0000-0000-000016000000}"/>
    <cellStyle name="Normal_Sheet1" xfId="20" xr:uid="{00000000-0005-0000-0000-000017000000}"/>
    <cellStyle name="Style 1" xfId="21" xr:uid="{00000000-0005-0000-0000-000018000000}"/>
    <cellStyle name="Акцент1" xfId="22" xr:uid="{00000000-0005-0000-0000-000019000000}"/>
    <cellStyle name="Акцент2" xfId="23" xr:uid="{00000000-0005-0000-0000-00001A000000}"/>
    <cellStyle name="Акцент3" xfId="24" xr:uid="{00000000-0005-0000-0000-00001B000000}"/>
    <cellStyle name="Акцент4" xfId="25" xr:uid="{00000000-0005-0000-0000-00001C000000}"/>
    <cellStyle name="Акцент5" xfId="26" xr:uid="{00000000-0005-0000-0000-00001D000000}"/>
    <cellStyle name="Акцент6" xfId="27" xr:uid="{00000000-0005-0000-0000-00001E000000}"/>
    <cellStyle name="Ввод " xfId="28" xr:uid="{00000000-0005-0000-0000-00001F000000}"/>
    <cellStyle name="Вывод" xfId="29" xr:uid="{00000000-0005-0000-0000-000020000000}"/>
    <cellStyle name="Вычисление" xfId="30" xr:uid="{00000000-0005-0000-0000-000021000000}"/>
    <cellStyle name="Заголовок 1" xfId="31" xr:uid="{00000000-0005-0000-0000-000022000000}"/>
    <cellStyle name="Заголовок 2" xfId="32" xr:uid="{00000000-0005-0000-0000-000023000000}"/>
    <cellStyle name="Заголовок 3" xfId="33" xr:uid="{00000000-0005-0000-0000-000024000000}"/>
    <cellStyle name="Заголовок 4" xfId="34" xr:uid="{00000000-0005-0000-0000-000025000000}"/>
    <cellStyle name="Итог" xfId="35" xr:uid="{00000000-0005-0000-0000-000026000000}"/>
    <cellStyle name="Контрольная ячейка" xfId="36" xr:uid="{00000000-0005-0000-0000-000027000000}"/>
    <cellStyle name="Название" xfId="37" xr:uid="{00000000-0005-0000-0000-000028000000}"/>
    <cellStyle name="Нейтральный" xfId="38" xr:uid="{00000000-0005-0000-0000-000029000000}"/>
    <cellStyle name="Обычный" xfId="0" builtinId="0"/>
    <cellStyle name="Обычный 2" xfId="46" xr:uid="{00000000-0005-0000-0000-00002B000000}"/>
    <cellStyle name="Обычный 3" xfId="49" xr:uid="{00000000-0005-0000-0000-00002C000000}"/>
    <cellStyle name="Обычный 3 2" xfId="51" xr:uid="{00000000-0005-0000-0000-00002D000000}"/>
    <cellStyle name="Обычный 6" xfId="53" xr:uid="{00000000-0005-0000-0000-00002E000000}"/>
    <cellStyle name="Обычный 7" xfId="54" xr:uid="{00000000-0005-0000-0000-00002F000000}"/>
    <cellStyle name="Плохой" xfId="39" xr:uid="{00000000-0005-0000-0000-000030000000}"/>
    <cellStyle name="Пояснение" xfId="40" xr:uid="{00000000-0005-0000-0000-000031000000}"/>
    <cellStyle name="Примечание" xfId="41" xr:uid="{00000000-0005-0000-0000-000032000000}"/>
    <cellStyle name="Связанная ячейка" xfId="42" xr:uid="{00000000-0005-0000-0000-000033000000}"/>
    <cellStyle name="Стиль 1" xfId="48" xr:uid="{00000000-0005-0000-0000-000034000000}"/>
    <cellStyle name="Текст предупреждения" xfId="43" xr:uid="{00000000-0005-0000-0000-000035000000}"/>
    <cellStyle name="Хороший" xfId="44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ak.hambardzumyan/Desktop/Finansakan%20hashvetvutyan%20patet%202018/&#1345;&#1415;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en/Desktop/&#1345;&#1415;-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ak.hambardzumyan/Desktop/Finansakan%20hashvetvutyan%20patet%202018/Hashvetvutyan%20NOR%20dzever%20MSHAKUYT%20ev%20SPOR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ak.hambardzumyan/Desktop/Finansakan%20hashvetvutyan%20patet%202018/Hashvetvutyan%20NOR%20dzever%20Dpr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popatert"/>
      <sheetName val="1"/>
      <sheetName val="2"/>
      <sheetName val="3"/>
      <sheetName val="4"/>
      <sheetName val="5"/>
      <sheetName val="6"/>
      <sheetName val="Ekamutneri hamematakan"/>
      <sheetName val="Dramakan hamematakan"/>
      <sheetName val="Deb. ev kreditor"/>
      <sheetName val="Shenq, shinutyunner"/>
      <sheetName val="Meqenaner ev sarqavorumner "/>
      <sheetName val="Grasenyakayin ev tntesakan guyq"/>
      <sheetName val="Transportayin mijocner"/>
      <sheetName val="Paym. stacv. voch @ntacik aktiv"/>
      <sheetName val="Ayl himnakan mijocner"/>
      <sheetName val="Nyuter"/>
      <sheetName val="Aragamash arark. artahashvekshr"/>
      <sheetName val="Paymanov stacvac @ntacik akti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popatert"/>
      <sheetName val="1"/>
      <sheetName val="2"/>
      <sheetName val="3"/>
      <sheetName val="4"/>
      <sheetName val="5"/>
      <sheetName val="6"/>
      <sheetName val="Ekamutneri hamematakan"/>
      <sheetName val="Dramakani hamematakan"/>
      <sheetName val="Vardzakalutyun"/>
      <sheetName val="Deb. ev kreditor"/>
      <sheetName val="Fin. ardyunq"/>
      <sheetName val="Shahuyti bashkhum"/>
      <sheetName val="Shenq, shinutyunner"/>
      <sheetName val="Meqenaner ev sarqavorumner "/>
      <sheetName val="Grasenyakayin ev tntesakan guyq"/>
      <sheetName val="Transportayin mijocner"/>
      <sheetName val="Paym. stacv. voch @ntacik aktiv"/>
      <sheetName val="Ayl himnakan mijocner"/>
      <sheetName val="Nyuter"/>
      <sheetName val="Aragamash arark. artahashvekshr"/>
      <sheetName val="Paymanov stacvac @ntacik akti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2"/>
  <sheetViews>
    <sheetView tabSelected="1" view="pageBreakPreview" topLeftCell="A47" zoomScale="85" zoomScaleSheetLayoutView="85" workbookViewId="0">
      <selection activeCell="G65" sqref="G65"/>
    </sheetView>
  </sheetViews>
  <sheetFormatPr defaultRowHeight="15.75"/>
  <cols>
    <col min="1" max="1" width="6.5703125" style="11" customWidth="1"/>
    <col min="2" max="2" width="34.7109375" style="11" customWidth="1"/>
    <col min="3" max="3" width="13.85546875" style="11" customWidth="1"/>
    <col min="4" max="4" width="14.140625" style="11" customWidth="1"/>
    <col min="5" max="5" width="18.42578125" style="11" customWidth="1"/>
    <col min="6" max="6" width="16.140625" style="71" customWidth="1"/>
    <col min="7" max="7" width="13.42578125" style="10" customWidth="1"/>
    <col min="8" max="8" width="12.85546875" style="10" customWidth="1"/>
    <col min="9" max="16" width="9.140625" style="10"/>
    <col min="17" max="16384" width="9.140625" style="11"/>
  </cols>
  <sheetData>
    <row r="1" spans="1:16">
      <c r="E1" s="69"/>
      <c r="F1" s="69" t="s">
        <v>31</v>
      </c>
      <c r="G1" s="70"/>
    </row>
    <row r="2" spans="1:16" ht="15" customHeight="1">
      <c r="E2" s="69"/>
      <c r="F2" s="69" t="s">
        <v>32</v>
      </c>
      <c r="G2" s="70"/>
    </row>
    <row r="3" spans="1:16" ht="15.75" customHeight="1">
      <c r="E3" s="69"/>
      <c r="F3" s="69" t="s">
        <v>33</v>
      </c>
      <c r="G3" s="70"/>
    </row>
    <row r="4" spans="1:16" ht="23.25" customHeight="1">
      <c r="E4" s="407" t="s">
        <v>137</v>
      </c>
      <c r="F4" s="407"/>
      <c r="G4" s="70"/>
    </row>
    <row r="5" spans="1:16" ht="18.75" customHeight="1">
      <c r="E5" s="408" t="s">
        <v>65</v>
      </c>
      <c r="F5" s="408"/>
      <c r="G5" s="70"/>
    </row>
    <row r="6" spans="1:16" ht="14.25" customHeight="1">
      <c r="E6" s="71"/>
      <c r="F6" s="69"/>
      <c r="G6" s="72"/>
    </row>
    <row r="7" spans="1:16" ht="18.75" customHeight="1">
      <c r="A7" s="412" t="s">
        <v>50</v>
      </c>
      <c r="B7" s="412"/>
      <c r="C7" s="412"/>
      <c r="D7" s="412"/>
      <c r="E7" s="412"/>
      <c r="F7" s="412"/>
      <c r="G7" s="73"/>
    </row>
    <row r="8" spans="1:16" ht="27.75" customHeight="1">
      <c r="A8" s="414" t="s">
        <v>255</v>
      </c>
      <c r="B8" s="414"/>
      <c r="C8" s="414"/>
      <c r="D8" s="414"/>
      <c r="E8" s="414"/>
      <c r="F8" s="414"/>
    </row>
    <row r="9" spans="1:16" ht="18.75" customHeight="1">
      <c r="A9" s="413" t="s">
        <v>275</v>
      </c>
      <c r="B9" s="413"/>
      <c r="C9" s="413"/>
      <c r="D9" s="413"/>
      <c r="E9" s="413"/>
      <c r="F9" s="413"/>
      <c r="G9" s="74"/>
      <c r="H9" s="75"/>
      <c r="I9" s="75"/>
      <c r="J9" s="75"/>
      <c r="K9" s="75"/>
      <c r="L9" s="75"/>
      <c r="M9" s="75"/>
    </row>
    <row r="10" spans="1:16" ht="30" customHeight="1">
      <c r="A10" s="76"/>
      <c r="B10" s="76"/>
      <c r="C10" s="76"/>
      <c r="D10" s="76"/>
      <c r="E10" s="76"/>
      <c r="F10" s="77" t="s">
        <v>66</v>
      </c>
      <c r="G10" s="78"/>
    </row>
    <row r="11" spans="1:16" ht="26.25" customHeight="1">
      <c r="A11" s="79" t="s">
        <v>7</v>
      </c>
      <c r="B11" s="80" t="s">
        <v>192</v>
      </c>
      <c r="C11" s="81"/>
      <c r="D11" s="81"/>
      <c r="E11" s="81"/>
      <c r="F11" s="82"/>
      <c r="G11" s="78"/>
    </row>
    <row r="12" spans="1:16" ht="18" customHeight="1">
      <c r="A12" s="83">
        <v>1</v>
      </c>
      <c r="B12" s="92" t="s">
        <v>85</v>
      </c>
      <c r="C12" s="85"/>
      <c r="D12" s="86"/>
      <c r="E12" s="86"/>
      <c r="F12" s="87">
        <v>83494.600000000006</v>
      </c>
      <c r="G12" s="78"/>
      <c r="H12" s="399"/>
    </row>
    <row r="13" spans="1:16" ht="18" hidden="1" customHeight="1">
      <c r="A13" s="83">
        <v>1.1000000000000001</v>
      </c>
      <c r="B13" s="88" t="s">
        <v>89</v>
      </c>
      <c r="C13" s="85"/>
      <c r="D13" s="86"/>
      <c r="E13" s="86"/>
      <c r="F13" s="89"/>
      <c r="G13" s="78"/>
      <c r="H13" s="399"/>
    </row>
    <row r="14" spans="1:16" s="7" customFormat="1" ht="18" hidden="1" customHeight="1">
      <c r="A14" s="89">
        <v>1.2</v>
      </c>
      <c r="B14" s="88" t="s">
        <v>97</v>
      </c>
      <c r="C14" s="18"/>
      <c r="D14" s="90"/>
      <c r="E14" s="90"/>
      <c r="F14" s="89"/>
      <c r="G14" s="14"/>
      <c r="H14" s="399"/>
      <c r="I14" s="6"/>
      <c r="J14" s="6"/>
      <c r="K14" s="6"/>
      <c r="L14" s="6"/>
      <c r="M14" s="6"/>
      <c r="N14" s="6"/>
      <c r="O14" s="6"/>
      <c r="P14" s="6"/>
    </row>
    <row r="15" spans="1:16" s="7" customFormat="1" ht="18" customHeight="1">
      <c r="A15" s="89">
        <v>1.1100000000000001</v>
      </c>
      <c r="B15" s="88" t="s">
        <v>88</v>
      </c>
      <c r="C15" s="18"/>
      <c r="D15" s="90"/>
      <c r="E15" s="90"/>
      <c r="F15" s="89">
        <v>158.30000000000001</v>
      </c>
      <c r="G15" s="14"/>
      <c r="H15" s="399"/>
      <c r="I15" s="6"/>
      <c r="J15" s="6"/>
      <c r="K15" s="6"/>
      <c r="L15" s="6"/>
      <c r="M15" s="6"/>
      <c r="N15" s="6"/>
      <c r="O15" s="6"/>
      <c r="P15" s="6"/>
    </row>
    <row r="16" spans="1:16" ht="18" hidden="1" customHeight="1">
      <c r="A16" s="83">
        <v>2</v>
      </c>
      <c r="B16" s="91" t="s">
        <v>8</v>
      </c>
      <c r="C16" s="85"/>
      <c r="D16" s="86"/>
      <c r="E16" s="86"/>
      <c r="F16" s="87"/>
      <c r="G16" s="78"/>
      <c r="H16" s="399"/>
    </row>
    <row r="17" spans="1:16" ht="18" hidden="1" customHeight="1">
      <c r="A17" s="83">
        <v>3</v>
      </c>
      <c r="B17" s="91" t="s">
        <v>70</v>
      </c>
      <c r="C17" s="85"/>
      <c r="D17" s="86"/>
      <c r="E17" s="86"/>
      <c r="F17" s="87"/>
      <c r="G17" s="78"/>
      <c r="H17" s="399"/>
    </row>
    <row r="18" spans="1:16" ht="18" customHeight="1">
      <c r="A18" s="83">
        <v>2</v>
      </c>
      <c r="B18" s="92" t="s">
        <v>67</v>
      </c>
      <c r="C18" s="93"/>
      <c r="D18" s="86"/>
      <c r="E18" s="86"/>
      <c r="F18" s="87">
        <v>29.2</v>
      </c>
      <c r="G18" s="78"/>
      <c r="H18" s="399"/>
    </row>
    <row r="19" spans="1:16" ht="18" customHeight="1">
      <c r="A19" s="83">
        <v>3</v>
      </c>
      <c r="B19" s="91" t="s">
        <v>91</v>
      </c>
      <c r="C19" s="93"/>
      <c r="D19" s="86"/>
      <c r="E19" s="86"/>
      <c r="F19" s="87">
        <v>1500</v>
      </c>
      <c r="G19" s="78"/>
      <c r="H19" s="399"/>
    </row>
    <row r="20" spans="1:16" ht="18" hidden="1" customHeight="1">
      <c r="A20" s="83">
        <v>6</v>
      </c>
      <c r="B20" s="91" t="s">
        <v>103</v>
      </c>
      <c r="C20" s="93"/>
      <c r="D20" s="86"/>
      <c r="E20" s="86"/>
      <c r="F20" s="87"/>
      <c r="G20" s="78"/>
      <c r="H20" s="399"/>
    </row>
    <row r="21" spans="1:16" ht="22.5" hidden="1" customHeight="1">
      <c r="A21" s="83">
        <v>7</v>
      </c>
      <c r="B21" s="92" t="s">
        <v>9</v>
      </c>
      <c r="C21" s="93"/>
      <c r="D21" s="86"/>
      <c r="E21" s="86"/>
      <c r="F21" s="87"/>
      <c r="G21" s="78"/>
      <c r="H21" s="399"/>
    </row>
    <row r="22" spans="1:16" ht="21.75" customHeight="1">
      <c r="A22" s="83">
        <v>4</v>
      </c>
      <c r="B22" s="92" t="s">
        <v>104</v>
      </c>
      <c r="C22" s="93"/>
      <c r="D22" s="86"/>
      <c r="E22" s="86"/>
      <c r="F22" s="87">
        <v>391.3</v>
      </c>
      <c r="G22" s="78"/>
      <c r="H22" s="399"/>
    </row>
    <row r="23" spans="1:16" ht="21.75" hidden="1" customHeight="1">
      <c r="A23" s="83">
        <v>9</v>
      </c>
      <c r="B23" s="92" t="s">
        <v>138</v>
      </c>
      <c r="C23" s="93"/>
      <c r="D23" s="86"/>
      <c r="E23" s="86"/>
      <c r="F23" s="106">
        <f>SUM(F24:F25)</f>
        <v>0</v>
      </c>
      <c r="G23" s="78"/>
    </row>
    <row r="24" spans="1:16" s="7" customFormat="1" ht="21.75" hidden="1" customHeight="1">
      <c r="A24" s="89">
        <v>9.1</v>
      </c>
      <c r="B24" s="88" t="s">
        <v>105</v>
      </c>
      <c r="C24" s="137"/>
      <c r="D24" s="90"/>
      <c r="E24" s="90"/>
      <c r="F24" s="89"/>
      <c r="G24" s="118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19.5" hidden="1" customHeight="1">
      <c r="A25" s="89">
        <v>9.1999999999999993</v>
      </c>
      <c r="B25" s="88" t="s">
        <v>107</v>
      </c>
      <c r="C25" s="137"/>
      <c r="D25" s="90"/>
      <c r="E25" s="90"/>
      <c r="F25" s="89"/>
      <c r="G25" s="118"/>
      <c r="H25" s="6"/>
      <c r="I25" s="6"/>
      <c r="J25" s="6"/>
      <c r="K25" s="6"/>
      <c r="L25" s="6"/>
      <c r="M25" s="6"/>
      <c r="N25" s="6"/>
      <c r="O25" s="6"/>
      <c r="P25" s="6"/>
    </row>
    <row r="26" spans="1:16" ht="19.5" hidden="1" customHeight="1">
      <c r="A26" s="83">
        <v>10</v>
      </c>
      <c r="B26" s="92" t="s">
        <v>10</v>
      </c>
      <c r="C26" s="93"/>
      <c r="D26" s="86"/>
      <c r="E26" s="86"/>
      <c r="F26" s="87"/>
      <c r="G26" s="78"/>
    </row>
    <row r="27" spans="1:16" ht="19.5" hidden="1" customHeight="1">
      <c r="A27" s="83">
        <v>11</v>
      </c>
      <c r="B27" s="84"/>
      <c r="C27" s="105"/>
      <c r="D27" s="87"/>
      <c r="E27" s="87"/>
      <c r="F27" s="87"/>
      <c r="G27" s="78"/>
    </row>
    <row r="28" spans="1:16" s="30" customFormat="1" ht="21.75" hidden="1" customHeight="1">
      <c r="A28" s="83">
        <v>12</v>
      </c>
      <c r="B28" s="78"/>
      <c r="C28" s="105"/>
      <c r="D28" s="87"/>
      <c r="E28" s="87"/>
      <c r="F28" s="87"/>
      <c r="G28" s="126"/>
      <c r="H28" s="29"/>
      <c r="I28" s="29"/>
      <c r="J28" s="29"/>
      <c r="K28" s="29"/>
      <c r="L28" s="29"/>
      <c r="M28" s="29"/>
      <c r="N28" s="29"/>
      <c r="O28" s="29"/>
      <c r="P28" s="29"/>
    </row>
    <row r="29" spans="1:16" ht="24" customHeight="1">
      <c r="A29" s="79"/>
      <c r="B29" s="94" t="s">
        <v>34</v>
      </c>
      <c r="C29" s="82"/>
      <c r="D29" s="81"/>
      <c r="E29" s="81"/>
      <c r="F29" s="81">
        <f>SUM(F12,F16:F23,F26:F28)</f>
        <v>85415.1</v>
      </c>
      <c r="G29" s="78"/>
    </row>
    <row r="30" spans="1:16" ht="23.25" customHeight="1">
      <c r="A30" s="85"/>
      <c r="B30" s="79"/>
      <c r="C30" s="93"/>
      <c r="D30" s="86"/>
      <c r="E30" s="86"/>
      <c r="F30" s="86"/>
      <c r="G30" s="78"/>
    </row>
    <row r="31" spans="1:16" ht="24.75" customHeight="1">
      <c r="A31" s="79" t="s">
        <v>11</v>
      </c>
      <c r="B31" s="95" t="s">
        <v>193</v>
      </c>
      <c r="C31" s="82"/>
      <c r="D31" s="82"/>
      <c r="E31" s="82"/>
      <c r="F31" s="82"/>
      <c r="G31" s="78"/>
    </row>
    <row r="32" spans="1:16" ht="18" customHeight="1">
      <c r="A32" s="83">
        <v>1</v>
      </c>
      <c r="B32" s="84" t="s">
        <v>12</v>
      </c>
      <c r="C32" s="93"/>
      <c r="D32" s="86"/>
      <c r="E32" s="86"/>
      <c r="F32" s="87">
        <v>73785.2</v>
      </c>
      <c r="G32" s="399"/>
    </row>
    <row r="33" spans="1:16" s="7" customFormat="1" ht="15" hidden="1" customHeight="1">
      <c r="A33" s="96">
        <v>1.1000000000000001</v>
      </c>
      <c r="B33" s="88" t="s">
        <v>71</v>
      </c>
      <c r="C33" s="137"/>
      <c r="D33" s="90"/>
      <c r="E33" s="90"/>
      <c r="F33" s="89"/>
      <c r="G33" s="399"/>
      <c r="H33" s="6"/>
      <c r="I33" s="6"/>
      <c r="J33" s="6"/>
      <c r="K33" s="6"/>
      <c r="L33" s="6"/>
      <c r="M33" s="6"/>
      <c r="N33" s="6"/>
      <c r="O33" s="6"/>
      <c r="P33" s="6"/>
    </row>
    <row r="34" spans="1:16" s="7" customFormat="1" ht="15" hidden="1" customHeight="1">
      <c r="A34" s="96">
        <v>1.2</v>
      </c>
      <c r="B34" s="88" t="s">
        <v>239</v>
      </c>
      <c r="C34" s="137"/>
      <c r="D34" s="90"/>
      <c r="E34" s="90"/>
      <c r="F34" s="89"/>
      <c r="G34" s="399"/>
      <c r="H34" s="6"/>
      <c r="I34" s="6"/>
      <c r="J34" s="6"/>
      <c r="K34" s="6"/>
      <c r="L34" s="6"/>
      <c r="M34" s="6"/>
      <c r="N34" s="6"/>
      <c r="O34" s="6"/>
      <c r="P34" s="6"/>
    </row>
    <row r="35" spans="1:16" s="7" customFormat="1" ht="15" customHeight="1">
      <c r="A35" s="96">
        <v>1.1000000000000001</v>
      </c>
      <c r="B35" s="88" t="s">
        <v>13</v>
      </c>
      <c r="C35" s="137"/>
      <c r="D35" s="90"/>
      <c r="E35" s="90"/>
      <c r="F35" s="89">
        <v>500</v>
      </c>
      <c r="G35" s="399"/>
      <c r="H35" s="6"/>
      <c r="I35" s="6"/>
      <c r="J35" s="6"/>
      <c r="K35" s="6"/>
      <c r="L35" s="6"/>
      <c r="M35" s="6"/>
      <c r="N35" s="6"/>
      <c r="O35" s="6"/>
      <c r="P35" s="6"/>
    </row>
    <row r="36" spans="1:16" ht="18" customHeight="1">
      <c r="A36" s="83">
        <v>2</v>
      </c>
      <c r="B36" s="91" t="s">
        <v>15</v>
      </c>
      <c r="C36" s="93"/>
      <c r="D36" s="86"/>
      <c r="E36" s="86"/>
      <c r="F36" s="87">
        <v>5128</v>
      </c>
      <c r="G36" s="399"/>
    </row>
    <row r="37" spans="1:16" ht="18" customHeight="1">
      <c r="A37" s="83">
        <v>3</v>
      </c>
      <c r="B37" s="92" t="s">
        <v>14</v>
      </c>
      <c r="C37" s="93"/>
      <c r="D37" s="86"/>
      <c r="E37" s="86"/>
      <c r="F37" s="87">
        <v>1600</v>
      </c>
      <c r="G37" s="399"/>
    </row>
    <row r="38" spans="1:16" ht="18" customHeight="1">
      <c r="A38" s="83">
        <v>4</v>
      </c>
      <c r="B38" s="92" t="s">
        <v>17</v>
      </c>
      <c r="C38" s="93"/>
      <c r="D38" s="86"/>
      <c r="E38" s="86"/>
      <c r="F38" s="87">
        <v>100</v>
      </c>
      <c r="G38" s="399"/>
    </row>
    <row r="39" spans="1:16" ht="18" customHeight="1">
      <c r="A39" s="83">
        <v>5</v>
      </c>
      <c r="B39" s="91" t="s">
        <v>18</v>
      </c>
      <c r="C39" s="93"/>
      <c r="D39" s="86"/>
      <c r="E39" s="86"/>
      <c r="F39" s="87">
        <v>100.8</v>
      </c>
      <c r="G39" s="399"/>
    </row>
    <row r="40" spans="1:16" ht="18" customHeight="1">
      <c r="A40" s="83">
        <v>6</v>
      </c>
      <c r="B40" s="91" t="s">
        <v>19</v>
      </c>
      <c r="C40" s="93"/>
      <c r="D40" s="86"/>
      <c r="E40" s="86"/>
      <c r="F40" s="87">
        <v>40</v>
      </c>
      <c r="G40" s="399"/>
    </row>
    <row r="41" spans="1:16" ht="18" customHeight="1">
      <c r="A41" s="83">
        <v>7</v>
      </c>
      <c r="B41" s="92" t="s">
        <v>20</v>
      </c>
      <c r="C41" s="93"/>
      <c r="D41" s="93"/>
      <c r="E41" s="93"/>
      <c r="F41" s="93">
        <f>SUM(F42:F44)</f>
        <v>150</v>
      </c>
      <c r="G41" s="400"/>
    </row>
    <row r="42" spans="1:16" s="7" customFormat="1" ht="18" customHeight="1">
      <c r="A42" s="96">
        <v>7.1</v>
      </c>
      <c r="B42" s="88" t="s">
        <v>21</v>
      </c>
      <c r="C42" s="137"/>
      <c r="D42" s="90"/>
      <c r="E42" s="90"/>
      <c r="F42" s="89">
        <v>57.6</v>
      </c>
      <c r="G42" s="399"/>
      <c r="H42" s="6"/>
      <c r="I42" s="6"/>
      <c r="J42" s="6"/>
      <c r="K42" s="6"/>
      <c r="L42" s="6"/>
      <c r="M42" s="6"/>
      <c r="N42" s="6"/>
      <c r="O42" s="6"/>
      <c r="P42" s="6"/>
    </row>
    <row r="43" spans="1:16" s="7" customFormat="1" ht="18" customHeight="1">
      <c r="A43" s="96">
        <v>7.2</v>
      </c>
      <c r="B43" s="97" t="s">
        <v>22</v>
      </c>
      <c r="C43" s="137"/>
      <c r="D43" s="90"/>
      <c r="E43" s="90"/>
      <c r="F43" s="89">
        <v>20.399999999999999</v>
      </c>
      <c r="G43" s="399"/>
      <c r="H43" s="6"/>
      <c r="I43" s="6"/>
      <c r="J43" s="6"/>
      <c r="K43" s="6"/>
      <c r="L43" s="6"/>
      <c r="M43" s="6"/>
      <c r="N43" s="6"/>
      <c r="O43" s="6"/>
      <c r="P43" s="6"/>
    </row>
    <row r="44" spans="1:16" s="7" customFormat="1" ht="18" customHeight="1">
      <c r="A44" s="96">
        <v>7.3</v>
      </c>
      <c r="B44" s="97" t="s">
        <v>23</v>
      </c>
      <c r="C44" s="137"/>
      <c r="D44" s="90"/>
      <c r="E44" s="90"/>
      <c r="F44" s="89">
        <v>72</v>
      </c>
      <c r="G44" s="399"/>
      <c r="H44" s="6"/>
      <c r="I44" s="6"/>
      <c r="J44" s="6"/>
      <c r="K44" s="6"/>
      <c r="L44" s="6"/>
      <c r="M44" s="6"/>
      <c r="N44" s="6"/>
      <c r="O44" s="6"/>
      <c r="P44" s="6"/>
    </row>
    <row r="45" spans="1:16" ht="18" hidden="1" customHeight="1">
      <c r="A45" s="83">
        <v>8</v>
      </c>
      <c r="B45" s="91" t="s">
        <v>72</v>
      </c>
      <c r="C45" s="93"/>
      <c r="D45" s="86"/>
      <c r="E45" s="86"/>
      <c r="F45" s="87"/>
      <c r="G45" s="399"/>
    </row>
    <row r="46" spans="1:16" ht="18" hidden="1" customHeight="1">
      <c r="A46" s="83">
        <v>9</v>
      </c>
      <c r="B46" s="91" t="s">
        <v>24</v>
      </c>
      <c r="C46" s="93"/>
      <c r="D46" s="86"/>
      <c r="E46" s="86"/>
      <c r="F46" s="87"/>
      <c r="G46" s="399"/>
    </row>
    <row r="47" spans="1:16" ht="18" customHeight="1">
      <c r="A47" s="83">
        <v>8</v>
      </c>
      <c r="B47" s="92" t="s">
        <v>35</v>
      </c>
      <c r="C47" s="93"/>
      <c r="D47" s="86"/>
      <c r="E47" s="86"/>
      <c r="F47" s="87">
        <v>600</v>
      </c>
      <c r="G47" s="399"/>
    </row>
    <row r="48" spans="1:16" ht="18" customHeight="1">
      <c r="A48" s="83">
        <v>9</v>
      </c>
      <c r="B48" s="92" t="s">
        <v>25</v>
      </c>
      <c r="C48" s="93"/>
      <c r="D48" s="86"/>
      <c r="E48" s="86"/>
      <c r="F48" s="87">
        <v>500</v>
      </c>
      <c r="G48" s="399"/>
    </row>
    <row r="49" spans="1:8" ht="18" customHeight="1">
      <c r="A49" s="83">
        <v>10</v>
      </c>
      <c r="B49" s="91" t="s">
        <v>36</v>
      </c>
      <c r="C49" s="93"/>
      <c r="D49" s="86"/>
      <c r="E49" s="86"/>
      <c r="F49" s="87">
        <v>100</v>
      </c>
      <c r="G49" s="399"/>
    </row>
    <row r="50" spans="1:8" ht="18.75" customHeight="1">
      <c r="A50" s="83">
        <v>11</v>
      </c>
      <c r="B50" s="91" t="s">
        <v>60</v>
      </c>
      <c r="C50" s="93"/>
      <c r="D50" s="86"/>
      <c r="E50" s="86"/>
      <c r="F50" s="87">
        <v>200</v>
      </c>
      <c r="G50" s="399"/>
    </row>
    <row r="51" spans="1:8" ht="18" hidden="1" customHeight="1">
      <c r="A51" s="83">
        <v>14</v>
      </c>
      <c r="B51" s="91" t="s">
        <v>16</v>
      </c>
      <c r="C51" s="93"/>
      <c r="D51" s="86"/>
      <c r="E51" s="86"/>
      <c r="F51" s="87"/>
      <c r="G51" s="399"/>
      <c r="H51" s="87"/>
    </row>
    <row r="52" spans="1:8" ht="20.25" hidden="1" customHeight="1">
      <c r="A52" s="83">
        <v>15</v>
      </c>
      <c r="B52" s="91" t="s">
        <v>73</v>
      </c>
      <c r="C52" s="93"/>
      <c r="D52" s="86"/>
      <c r="E52" s="86"/>
      <c r="F52" s="87"/>
      <c r="G52" s="399"/>
      <c r="H52" s="87"/>
    </row>
    <row r="53" spans="1:8" ht="18" hidden="1" customHeight="1">
      <c r="A53" s="83">
        <v>16</v>
      </c>
      <c r="B53" s="91" t="s">
        <v>26</v>
      </c>
      <c r="C53" s="93"/>
      <c r="D53" s="86"/>
      <c r="E53" s="86"/>
      <c r="F53" s="87"/>
      <c r="G53" s="399"/>
    </row>
    <row r="54" spans="1:8" ht="18.75" customHeight="1">
      <c r="A54" s="83">
        <v>12</v>
      </c>
      <c r="B54" s="91" t="s">
        <v>27</v>
      </c>
      <c r="C54" s="93"/>
      <c r="D54" s="86"/>
      <c r="E54" s="86"/>
      <c r="F54" s="87">
        <v>226</v>
      </c>
      <c r="G54" s="399"/>
    </row>
    <row r="55" spans="1:8" ht="18.75" hidden="1" customHeight="1">
      <c r="A55" s="83">
        <v>18</v>
      </c>
      <c r="B55" s="91" t="s">
        <v>95</v>
      </c>
      <c r="C55" s="93"/>
      <c r="D55" s="86"/>
      <c r="E55" s="86"/>
      <c r="F55" s="87"/>
      <c r="G55" s="399"/>
    </row>
    <row r="56" spans="1:8" ht="18" customHeight="1">
      <c r="A56" s="83">
        <v>13</v>
      </c>
      <c r="B56" s="92" t="s">
        <v>68</v>
      </c>
      <c r="C56" s="93"/>
      <c r="D56" s="86"/>
      <c r="E56" s="86"/>
      <c r="F56" s="87">
        <v>1500</v>
      </c>
      <c r="G56" s="399"/>
    </row>
    <row r="57" spans="1:8" ht="18.75" customHeight="1">
      <c r="A57" s="83">
        <v>14</v>
      </c>
      <c r="B57" s="91" t="s">
        <v>56</v>
      </c>
      <c r="C57" s="93"/>
      <c r="D57" s="86"/>
      <c r="E57" s="86"/>
      <c r="F57" s="87">
        <v>200</v>
      </c>
      <c r="G57" s="399"/>
    </row>
    <row r="58" spans="1:8" ht="18.75" customHeight="1">
      <c r="A58" s="83">
        <v>15</v>
      </c>
      <c r="B58" s="91" t="s">
        <v>111</v>
      </c>
      <c r="C58" s="93"/>
      <c r="D58" s="86"/>
      <c r="E58" s="86"/>
      <c r="F58" s="87">
        <v>200</v>
      </c>
      <c r="G58" s="399"/>
    </row>
    <row r="59" spans="1:8" ht="18.75" customHeight="1">
      <c r="A59" s="83">
        <v>16</v>
      </c>
      <c r="B59" s="91" t="s">
        <v>112</v>
      </c>
      <c r="C59" s="93"/>
      <c r="D59" s="86"/>
      <c r="E59" s="86"/>
      <c r="F59" s="87">
        <v>105</v>
      </c>
      <c r="G59" s="399"/>
    </row>
    <row r="60" spans="1:8" ht="18.75" customHeight="1">
      <c r="A60" s="83">
        <v>17</v>
      </c>
      <c r="B60" s="91" t="s">
        <v>57</v>
      </c>
      <c r="C60" s="93"/>
      <c r="D60" s="86"/>
      <c r="E60" s="86"/>
      <c r="F60" s="87">
        <v>3</v>
      </c>
      <c r="G60" s="399"/>
    </row>
    <row r="61" spans="1:8" ht="18.75" customHeight="1">
      <c r="A61" s="83">
        <v>18</v>
      </c>
      <c r="B61" s="91" t="s">
        <v>58</v>
      </c>
      <c r="C61" s="93"/>
      <c r="D61" s="86"/>
      <c r="E61" s="86"/>
      <c r="F61" s="87">
        <v>50</v>
      </c>
      <c r="G61" s="399"/>
    </row>
    <row r="62" spans="1:8" ht="18.75" customHeight="1">
      <c r="A62" s="83">
        <v>19</v>
      </c>
      <c r="B62" s="91" t="s">
        <v>59</v>
      </c>
      <c r="C62" s="93"/>
      <c r="D62" s="86"/>
      <c r="E62" s="86"/>
      <c r="F62" s="87">
        <v>82.4</v>
      </c>
      <c r="G62" s="399"/>
    </row>
    <row r="63" spans="1:8" ht="18.75" customHeight="1">
      <c r="A63" s="83">
        <v>20</v>
      </c>
      <c r="B63" s="91" t="s">
        <v>92</v>
      </c>
      <c r="C63" s="93"/>
      <c r="D63" s="86"/>
      <c r="E63" s="86"/>
      <c r="F63" s="87">
        <v>200</v>
      </c>
      <c r="G63" s="399"/>
    </row>
    <row r="64" spans="1:8" ht="18.75" customHeight="1">
      <c r="A64" s="83">
        <v>21</v>
      </c>
      <c r="B64" s="91" t="s">
        <v>90</v>
      </c>
      <c r="C64" s="93"/>
      <c r="D64" s="86"/>
      <c r="E64" s="86"/>
      <c r="F64" s="87">
        <v>158.30000000000001</v>
      </c>
      <c r="G64" s="399"/>
    </row>
    <row r="65" spans="1:16" ht="18.75" customHeight="1">
      <c r="A65" s="83">
        <v>22</v>
      </c>
      <c r="B65" s="91" t="s">
        <v>113</v>
      </c>
      <c r="C65" s="93"/>
      <c r="D65" s="86"/>
      <c r="E65" s="86"/>
      <c r="F65" s="87">
        <v>120</v>
      </c>
      <c r="G65" s="399"/>
    </row>
    <row r="66" spans="1:16" ht="18.75" customHeight="1">
      <c r="A66" s="83">
        <v>23</v>
      </c>
      <c r="B66" s="91" t="s">
        <v>114</v>
      </c>
      <c r="C66" s="93"/>
      <c r="D66" s="86"/>
      <c r="E66" s="86"/>
      <c r="F66" s="87">
        <v>120</v>
      </c>
      <c r="G66" s="399"/>
    </row>
    <row r="67" spans="1:16" ht="18.75" customHeight="1">
      <c r="A67" s="83">
        <v>24</v>
      </c>
      <c r="B67" s="78" t="s">
        <v>267</v>
      </c>
      <c r="C67" s="93"/>
      <c r="D67" s="86"/>
      <c r="E67" s="86"/>
      <c r="F67" s="87">
        <v>51</v>
      </c>
      <c r="G67" s="399"/>
    </row>
    <row r="68" spans="1:16" ht="18.75" hidden="1" customHeight="1">
      <c r="A68" s="83">
        <v>31</v>
      </c>
      <c r="B68" s="78"/>
      <c r="C68" s="93"/>
      <c r="D68" s="86"/>
      <c r="E68" s="86"/>
      <c r="F68" s="87"/>
      <c r="G68" s="399"/>
    </row>
    <row r="69" spans="1:16" ht="18" hidden="1" customHeight="1">
      <c r="A69" s="83">
        <v>32</v>
      </c>
      <c r="B69" s="78" t="s">
        <v>28</v>
      </c>
      <c r="C69" s="93"/>
      <c r="D69" s="86"/>
      <c r="E69" s="86"/>
      <c r="F69" s="87"/>
      <c r="G69" s="399"/>
    </row>
    <row r="70" spans="1:16" s="7" customFormat="1" ht="18" hidden="1" customHeight="1">
      <c r="A70" s="96">
        <v>32.1</v>
      </c>
      <c r="B70" s="107" t="s">
        <v>116</v>
      </c>
      <c r="C70" s="137"/>
      <c r="D70" s="90"/>
      <c r="E70" s="90"/>
      <c r="F70" s="89"/>
      <c r="G70" s="399"/>
      <c r="H70" s="6"/>
      <c r="I70" s="6"/>
      <c r="J70" s="6"/>
      <c r="K70" s="6"/>
      <c r="L70" s="6"/>
      <c r="M70" s="6"/>
      <c r="N70" s="6"/>
      <c r="O70" s="6"/>
      <c r="P70" s="6"/>
    </row>
    <row r="71" spans="1:16" ht="18" hidden="1" customHeight="1">
      <c r="A71" s="83">
        <v>33</v>
      </c>
      <c r="B71" s="91" t="s">
        <v>117</v>
      </c>
      <c r="C71" s="93"/>
      <c r="D71" s="86"/>
      <c r="E71" s="86"/>
      <c r="F71" s="87"/>
      <c r="G71" s="399"/>
    </row>
    <row r="72" spans="1:16" s="30" customFormat="1" ht="20.25" customHeight="1">
      <c r="A72" s="83">
        <v>25</v>
      </c>
      <c r="B72" s="91" t="s">
        <v>118</v>
      </c>
      <c r="C72" s="93"/>
      <c r="D72" s="86"/>
      <c r="E72" s="86"/>
      <c r="F72" s="87">
        <v>36</v>
      </c>
      <c r="G72" s="399"/>
      <c r="H72" s="29"/>
      <c r="I72" s="29"/>
      <c r="J72" s="29"/>
      <c r="K72" s="29"/>
      <c r="L72" s="29"/>
      <c r="M72" s="29"/>
      <c r="N72" s="29"/>
      <c r="O72" s="29"/>
      <c r="P72" s="29"/>
    </row>
    <row r="73" spans="1:16" s="30" customFormat="1" ht="20.25" hidden="1" customHeight="1">
      <c r="A73" s="83">
        <v>26</v>
      </c>
      <c r="B73" s="91" t="s">
        <v>29</v>
      </c>
      <c r="C73" s="93"/>
      <c r="D73" s="86"/>
      <c r="E73" s="86"/>
      <c r="F73" s="87"/>
      <c r="G73" s="399"/>
      <c r="H73" s="29"/>
      <c r="I73" s="29"/>
      <c r="J73" s="29"/>
      <c r="K73" s="29"/>
      <c r="L73" s="29"/>
      <c r="M73" s="29"/>
      <c r="N73" s="29"/>
      <c r="O73" s="29"/>
      <c r="P73" s="29"/>
    </row>
    <row r="74" spans="1:16" ht="23.25" customHeight="1">
      <c r="A74" s="83">
        <v>27</v>
      </c>
      <c r="B74" s="91" t="s">
        <v>96</v>
      </c>
      <c r="C74" s="82"/>
      <c r="D74" s="81"/>
      <c r="E74" s="81"/>
      <c r="F74" s="87">
        <v>59.4</v>
      </c>
      <c r="G74" s="399"/>
    </row>
    <row r="75" spans="1:16" ht="23.25" customHeight="1">
      <c r="A75" s="99"/>
      <c r="B75" s="100" t="s">
        <v>37</v>
      </c>
      <c r="C75" s="82"/>
      <c r="D75" s="81"/>
      <c r="E75" s="81"/>
      <c r="F75" s="81">
        <f>SUM(F32,F36:F41,F45:F69,F71:F74)</f>
        <v>85415.099999999991</v>
      </c>
      <c r="G75" s="98"/>
    </row>
    <row r="76" spans="1:16" ht="45" customHeight="1">
      <c r="B76" s="101"/>
      <c r="C76" s="102"/>
      <c r="D76" s="18"/>
      <c r="E76" s="18"/>
      <c r="F76" s="85"/>
      <c r="G76" s="78"/>
    </row>
    <row r="77" spans="1:16" ht="16.5">
      <c r="B77" s="17" t="s">
        <v>74</v>
      </c>
      <c r="C77" s="102"/>
      <c r="D77" s="415" t="s">
        <v>268</v>
      </c>
      <c r="E77" s="415"/>
      <c r="F77" s="85"/>
      <c r="G77" s="78"/>
    </row>
    <row r="78" spans="1:16" ht="11.25" customHeight="1">
      <c r="B78" s="17"/>
      <c r="C78" s="102"/>
      <c r="D78" s="409" t="s">
        <v>5</v>
      </c>
      <c r="E78" s="409"/>
      <c r="F78" s="85"/>
      <c r="G78" s="78"/>
    </row>
    <row r="79" spans="1:16" ht="7.5" customHeight="1">
      <c r="B79" s="101"/>
      <c r="C79" s="102"/>
      <c r="D79" s="18"/>
      <c r="E79" s="18"/>
      <c r="F79" s="85"/>
      <c r="G79" s="78"/>
    </row>
    <row r="80" spans="1:16" ht="18" customHeight="1">
      <c r="B80" s="17" t="s">
        <v>2</v>
      </c>
      <c r="C80" s="85"/>
      <c r="D80" s="411" t="s">
        <v>258</v>
      </c>
      <c r="E80" s="411"/>
      <c r="F80" s="85"/>
      <c r="G80" s="78"/>
    </row>
    <row r="81" spans="2:7" ht="12.75" customHeight="1">
      <c r="B81" s="101"/>
      <c r="C81" s="102"/>
      <c r="D81" s="409" t="s">
        <v>5</v>
      </c>
      <c r="E81" s="409"/>
      <c r="F81" s="85"/>
      <c r="G81" s="78"/>
    </row>
    <row r="82" spans="2:7" ht="6" customHeight="1">
      <c r="B82" s="101"/>
      <c r="C82" s="102"/>
      <c r="D82" s="16"/>
      <c r="E82" s="16"/>
      <c r="F82" s="85"/>
      <c r="G82" s="78"/>
    </row>
    <row r="83" spans="2:7" ht="18.75" customHeight="1">
      <c r="B83" s="17" t="s">
        <v>6</v>
      </c>
      <c r="C83" s="85"/>
      <c r="D83" s="410" t="s">
        <v>259</v>
      </c>
      <c r="E83" s="410"/>
      <c r="F83" s="85"/>
      <c r="G83" s="78"/>
    </row>
    <row r="84" spans="2:7" ht="13.5" customHeight="1">
      <c r="B84" s="102"/>
      <c r="C84" s="102"/>
      <c r="D84" s="409" t="s">
        <v>5</v>
      </c>
      <c r="E84" s="409"/>
      <c r="F84" s="85"/>
      <c r="G84" s="78"/>
    </row>
    <row r="85" spans="2:7">
      <c r="B85" s="13"/>
      <c r="C85" s="103" t="s">
        <v>30</v>
      </c>
      <c r="D85" s="102"/>
      <c r="E85" s="102"/>
      <c r="F85" s="85"/>
      <c r="G85" s="78"/>
    </row>
    <row r="86" spans="2:7">
      <c r="B86" s="102"/>
      <c r="C86" s="102"/>
      <c r="D86" s="102"/>
      <c r="E86" s="102"/>
      <c r="F86" s="85"/>
      <c r="G86" s="78"/>
    </row>
    <row r="87" spans="2:7">
      <c r="B87" s="102"/>
      <c r="C87" s="102"/>
      <c r="D87" s="102"/>
      <c r="E87" s="102"/>
      <c r="F87" s="85"/>
      <c r="G87" s="78"/>
    </row>
    <row r="88" spans="2:7">
      <c r="B88" s="102"/>
      <c r="C88" s="102"/>
      <c r="D88" s="102"/>
      <c r="E88" s="102"/>
      <c r="F88" s="85"/>
      <c r="G88" s="78"/>
    </row>
    <row r="89" spans="2:7">
      <c r="B89" s="102"/>
      <c r="C89" s="102"/>
      <c r="D89" s="102"/>
      <c r="E89" s="102"/>
      <c r="F89" s="85"/>
    </row>
    <row r="90" spans="2:7">
      <c r="B90" s="102"/>
      <c r="C90" s="102"/>
      <c r="D90" s="102"/>
      <c r="E90" s="102"/>
      <c r="F90" s="85"/>
    </row>
    <row r="91" spans="2:7">
      <c r="B91" s="102"/>
      <c r="C91" s="102"/>
      <c r="D91" s="102"/>
      <c r="E91" s="102"/>
      <c r="F91" s="85"/>
    </row>
    <row r="92" spans="2:7">
      <c r="B92" s="102"/>
      <c r="C92" s="102"/>
      <c r="D92" s="102"/>
      <c r="E92" s="102"/>
      <c r="F92" s="85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11">
    <mergeCell ref="E4:F4"/>
    <mergeCell ref="E5:F5"/>
    <mergeCell ref="D81:E81"/>
    <mergeCell ref="D84:E84"/>
    <mergeCell ref="D83:E83"/>
    <mergeCell ref="D80:E80"/>
    <mergeCell ref="A7:F7"/>
    <mergeCell ref="A9:F9"/>
    <mergeCell ref="A8:F8"/>
    <mergeCell ref="D77:E77"/>
    <mergeCell ref="D78:E78"/>
  </mergeCells>
  <pageMargins left="0.3" right="0.24" top="0.27" bottom="0.3" header="0.15748031496062992" footer="0.19685039370078741"/>
  <pageSetup paperSize="9" scale="95" orientation="portrait" r:id="rId1"/>
  <headerFooter alignWithMargins="0"/>
  <ignoredErrors>
    <ignoredError sqref="F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0"/>
  <sheetViews>
    <sheetView view="pageBreakPreview" topLeftCell="A62" zoomScaleSheetLayoutView="100" workbookViewId="0">
      <selection activeCell="G25" sqref="G25:H124"/>
    </sheetView>
  </sheetViews>
  <sheetFormatPr defaultRowHeight="13.5"/>
  <cols>
    <col min="1" max="1" width="6" style="169" customWidth="1"/>
    <col min="2" max="2" width="54.7109375" style="169" customWidth="1"/>
    <col min="3" max="3" width="12.42578125" style="169" customWidth="1"/>
    <col min="4" max="6" width="13.7109375" style="169" customWidth="1"/>
    <col min="7" max="7" width="9.140625" style="207"/>
    <col min="8" max="13" width="9.140625" style="182"/>
    <col min="14" max="16" width="9.140625" style="168"/>
    <col min="17" max="16384" width="9.140625" style="169"/>
  </cols>
  <sheetData>
    <row r="1" spans="1:16" s="159" customFormat="1" ht="15.75" customHeight="1">
      <c r="A1" s="157"/>
      <c r="B1" s="158"/>
      <c r="F1" s="160" t="s">
        <v>48</v>
      </c>
      <c r="G1" s="205"/>
      <c r="H1" s="72"/>
      <c r="I1" s="72"/>
      <c r="J1" s="72"/>
      <c r="K1" s="72"/>
      <c r="L1" s="72"/>
      <c r="M1" s="72"/>
      <c r="N1" s="161"/>
      <c r="O1" s="161"/>
      <c r="P1" s="161"/>
    </row>
    <row r="2" spans="1:16" s="159" customFormat="1" ht="15.75" customHeight="1">
      <c r="A2" s="157"/>
      <c r="B2" s="162"/>
      <c r="F2" s="160" t="s">
        <v>49</v>
      </c>
      <c r="G2" s="205"/>
      <c r="H2" s="72"/>
      <c r="I2" s="72"/>
      <c r="J2" s="72"/>
      <c r="K2" s="72"/>
      <c r="L2" s="72"/>
      <c r="M2" s="72"/>
      <c r="N2" s="161"/>
      <c r="O2" s="161"/>
      <c r="P2" s="161"/>
    </row>
    <row r="3" spans="1:16" s="159" customFormat="1" ht="15.75" customHeight="1">
      <c r="A3" s="157"/>
      <c r="B3" s="162"/>
      <c r="F3" s="160" t="s">
        <v>33</v>
      </c>
      <c r="G3" s="205"/>
      <c r="H3" s="72"/>
      <c r="I3" s="72"/>
      <c r="J3" s="72"/>
      <c r="K3" s="72"/>
      <c r="L3" s="72"/>
      <c r="M3" s="72"/>
      <c r="N3" s="161"/>
      <c r="O3" s="161"/>
      <c r="P3" s="161"/>
    </row>
    <row r="4" spans="1:16" s="159" customFormat="1" ht="24" customHeight="1">
      <c r="A4" s="157"/>
      <c r="B4" s="162"/>
      <c r="E4" s="416" t="s">
        <v>140</v>
      </c>
      <c r="F4" s="416"/>
      <c r="G4" s="205"/>
      <c r="H4" s="72"/>
      <c r="I4" s="72"/>
      <c r="J4" s="72"/>
      <c r="K4" s="72"/>
      <c r="L4" s="72"/>
      <c r="M4" s="72"/>
      <c r="N4" s="161"/>
      <c r="O4" s="161"/>
      <c r="P4" s="161"/>
    </row>
    <row r="5" spans="1:16" s="159" customFormat="1" ht="21" customHeight="1">
      <c r="A5" s="157"/>
      <c r="B5" s="162"/>
      <c r="E5" s="417" t="s">
        <v>61</v>
      </c>
      <c r="F5" s="417"/>
      <c r="G5" s="205"/>
      <c r="H5" s="72"/>
      <c r="I5" s="72"/>
      <c r="J5" s="72"/>
      <c r="K5" s="72"/>
      <c r="L5" s="72"/>
      <c r="M5" s="72"/>
      <c r="N5" s="161"/>
      <c r="O5" s="161"/>
      <c r="P5" s="161"/>
    </row>
    <row r="6" spans="1:16" s="159" customFormat="1" ht="14.25" customHeight="1">
      <c r="A6" s="157"/>
      <c r="B6" s="162"/>
      <c r="E6" s="160"/>
      <c r="F6" s="160"/>
      <c r="G6" s="205"/>
      <c r="H6" s="72"/>
      <c r="I6" s="72"/>
      <c r="J6" s="72"/>
      <c r="K6" s="72"/>
      <c r="L6" s="72"/>
      <c r="M6" s="72"/>
      <c r="N6" s="161"/>
      <c r="O6" s="161"/>
      <c r="P6" s="161"/>
    </row>
    <row r="7" spans="1:16" s="159" customFormat="1" ht="19.5" customHeight="1">
      <c r="A7" s="418" t="s">
        <v>50</v>
      </c>
      <c r="B7" s="418"/>
      <c r="C7" s="418"/>
      <c r="D7" s="418"/>
      <c r="E7" s="418"/>
      <c r="F7" s="418"/>
      <c r="G7" s="205"/>
      <c r="H7" s="72"/>
      <c r="I7" s="72"/>
      <c r="J7" s="72"/>
      <c r="K7" s="72"/>
      <c r="L7" s="72"/>
      <c r="M7" s="72"/>
      <c r="N7" s="161"/>
      <c r="O7" s="161"/>
      <c r="P7" s="161"/>
    </row>
    <row r="8" spans="1:16" s="11" customFormat="1" ht="29.25" customHeight="1">
      <c r="A8" s="414" t="s">
        <v>255</v>
      </c>
      <c r="B8" s="414"/>
      <c r="C8" s="414"/>
      <c r="D8" s="414"/>
      <c r="E8" s="414"/>
      <c r="F8" s="414"/>
      <c r="G8" s="206"/>
      <c r="H8" s="8"/>
      <c r="I8" s="72"/>
      <c r="J8" s="72"/>
      <c r="K8" s="72"/>
      <c r="L8" s="72"/>
      <c r="M8" s="72"/>
      <c r="N8" s="10"/>
      <c r="O8" s="10"/>
      <c r="P8" s="10"/>
    </row>
    <row r="9" spans="1:16" s="11" customFormat="1" ht="18.75" customHeight="1">
      <c r="A9" s="413" t="s">
        <v>191</v>
      </c>
      <c r="B9" s="413"/>
      <c r="C9" s="413"/>
      <c r="D9" s="413"/>
      <c r="E9" s="413"/>
      <c r="F9" s="413"/>
      <c r="G9" s="205"/>
      <c r="H9" s="72"/>
      <c r="I9" s="72"/>
      <c r="J9" s="72"/>
      <c r="K9" s="72"/>
      <c r="L9" s="72"/>
      <c r="M9" s="72"/>
      <c r="N9" s="10"/>
      <c r="O9" s="10"/>
      <c r="P9" s="10"/>
    </row>
    <row r="10" spans="1:16" s="11" customFormat="1" ht="11.25" customHeight="1">
      <c r="A10" s="163"/>
      <c r="B10" s="163"/>
      <c r="C10" s="163"/>
      <c r="D10" s="163"/>
      <c r="E10" s="163"/>
      <c r="F10" s="163"/>
      <c r="G10" s="205"/>
      <c r="H10" s="72"/>
      <c r="I10" s="72"/>
      <c r="J10" s="72"/>
      <c r="K10" s="72"/>
      <c r="L10" s="72"/>
      <c r="M10" s="72"/>
      <c r="N10" s="10"/>
      <c r="O10" s="10"/>
      <c r="P10" s="10"/>
    </row>
    <row r="11" spans="1:16" s="159" customFormat="1" ht="15" customHeight="1">
      <c r="A11" s="157"/>
      <c r="B11" s="157"/>
      <c r="C11" s="164"/>
      <c r="D11" s="164"/>
      <c r="E11" s="164"/>
      <c r="F11" s="165" t="s">
        <v>51</v>
      </c>
      <c r="G11" s="205"/>
      <c r="H11" s="72"/>
      <c r="I11" s="72"/>
      <c r="J11" s="72"/>
      <c r="K11" s="72"/>
      <c r="L11" s="72"/>
      <c r="M11" s="72"/>
      <c r="N11" s="161"/>
      <c r="O11" s="161"/>
      <c r="P11" s="161"/>
    </row>
    <row r="12" spans="1:16" s="12" customFormat="1" ht="39" customHeight="1">
      <c r="A12" s="179" t="s">
        <v>3</v>
      </c>
      <c r="B12" s="186" t="s">
        <v>38</v>
      </c>
      <c r="C12" s="180" t="s">
        <v>141</v>
      </c>
      <c r="D12" s="180" t="s">
        <v>52</v>
      </c>
      <c r="E12" s="180" t="s">
        <v>53</v>
      </c>
      <c r="F12" s="180" t="s">
        <v>54</v>
      </c>
      <c r="G12" s="207"/>
      <c r="H12" s="182"/>
      <c r="I12" s="182"/>
      <c r="J12" s="182"/>
      <c r="K12" s="182"/>
      <c r="L12" s="182"/>
      <c r="M12" s="182"/>
      <c r="N12" s="182"/>
      <c r="O12" s="182"/>
      <c r="P12" s="182"/>
    </row>
    <row r="13" spans="1:16" s="159" customFormat="1" ht="39" customHeight="1">
      <c r="A13" s="22" t="s">
        <v>7</v>
      </c>
      <c r="B13" s="23" t="s">
        <v>39</v>
      </c>
      <c r="C13" s="24">
        <v>7052</v>
      </c>
      <c r="D13" s="24">
        <v>7052</v>
      </c>
      <c r="E13" s="24">
        <v>7052</v>
      </c>
      <c r="F13" s="24">
        <v>7052</v>
      </c>
      <c r="G13" s="205"/>
      <c r="H13" s="72"/>
      <c r="I13" s="72"/>
      <c r="J13" s="72"/>
      <c r="K13" s="72"/>
      <c r="L13" s="72"/>
      <c r="M13" s="72"/>
      <c r="N13" s="161"/>
      <c r="O13" s="161"/>
      <c r="P13" s="161"/>
    </row>
    <row r="14" spans="1:16" s="159" customFormat="1" ht="36.75" customHeight="1">
      <c r="A14" s="22" t="s">
        <v>11</v>
      </c>
      <c r="B14" s="23" t="s">
        <v>121</v>
      </c>
      <c r="C14" s="25">
        <f>SUM(C15,C19:C29)</f>
        <v>15942</v>
      </c>
      <c r="D14" s="25">
        <f>SUM(D15,D19:D29)</f>
        <v>35946</v>
      </c>
      <c r="E14" s="25">
        <f>SUM(E15,E19:E29)</f>
        <v>55446.7</v>
      </c>
      <c r="F14" s="25">
        <f>SUM(F15,F19:F29)</f>
        <v>83249.900000000009</v>
      </c>
      <c r="G14" s="205"/>
      <c r="H14" s="72"/>
      <c r="I14" s="72"/>
      <c r="J14" s="72"/>
      <c r="K14" s="72"/>
      <c r="L14" s="72"/>
      <c r="M14" s="72"/>
      <c r="N14" s="161"/>
      <c r="O14" s="161"/>
      <c r="P14" s="161"/>
    </row>
    <row r="15" spans="1:16" s="159" customFormat="1" ht="15.75">
      <c r="A15" s="124">
        <v>1</v>
      </c>
      <c r="B15" s="108" t="s">
        <v>85</v>
      </c>
      <c r="C15" s="141">
        <v>15319.5</v>
      </c>
      <c r="D15" s="141">
        <v>34550.300000000003</v>
      </c>
      <c r="E15" s="141">
        <v>53781.1</v>
      </c>
      <c r="F15" s="141">
        <v>81486.5</v>
      </c>
      <c r="G15" s="205"/>
      <c r="H15" s="72"/>
      <c r="I15" s="72"/>
      <c r="J15" s="72"/>
      <c r="K15" s="72"/>
      <c r="L15" s="72"/>
      <c r="M15" s="72"/>
      <c r="N15" s="161"/>
      <c r="O15" s="161"/>
      <c r="P15" s="161"/>
    </row>
    <row r="16" spans="1:16" ht="17.25" hidden="1" customHeight="1">
      <c r="A16" s="45">
        <v>1.1000000000000001</v>
      </c>
      <c r="B16" s="50" t="s">
        <v>69</v>
      </c>
      <c r="C16" s="26"/>
      <c r="D16" s="141"/>
      <c r="E16" s="141"/>
      <c r="F16" s="141"/>
    </row>
    <row r="17" spans="1:16" ht="17.25" hidden="1" customHeight="1">
      <c r="A17" s="45">
        <v>1.2</v>
      </c>
      <c r="B17" s="50" t="s">
        <v>97</v>
      </c>
      <c r="C17" s="26"/>
      <c r="D17" s="141"/>
      <c r="E17" s="141"/>
      <c r="F17" s="141"/>
    </row>
    <row r="18" spans="1:16" ht="17.25" customHeight="1">
      <c r="A18" s="45">
        <v>1.1000000000000001</v>
      </c>
      <c r="B18" s="50" t="s">
        <v>88</v>
      </c>
      <c r="C18" s="26"/>
      <c r="D18" s="141"/>
      <c r="E18" s="141"/>
      <c r="F18" s="141">
        <v>158.30000000000001</v>
      </c>
    </row>
    <row r="19" spans="1:16" s="159" customFormat="1" ht="15.75" hidden="1">
      <c r="A19" s="124">
        <v>2</v>
      </c>
      <c r="B19" s="110" t="s">
        <v>8</v>
      </c>
      <c r="C19" s="141"/>
      <c r="D19" s="141"/>
      <c r="E19" s="141"/>
      <c r="F19" s="141"/>
      <c r="G19" s="205"/>
      <c r="H19" s="72"/>
      <c r="I19" s="72"/>
      <c r="J19" s="72"/>
      <c r="K19" s="72"/>
      <c r="L19" s="72"/>
      <c r="M19" s="72"/>
      <c r="N19" s="161"/>
      <c r="O19" s="161"/>
      <c r="P19" s="161"/>
    </row>
    <row r="20" spans="1:16" s="159" customFormat="1" ht="15.75" hidden="1">
      <c r="A20" s="124">
        <v>3</v>
      </c>
      <c r="B20" s="110" t="s">
        <v>70</v>
      </c>
      <c r="C20" s="141"/>
      <c r="D20" s="141"/>
      <c r="E20" s="141"/>
      <c r="F20" s="141"/>
      <c r="G20" s="205"/>
      <c r="H20" s="72"/>
      <c r="I20" s="72"/>
      <c r="J20" s="72"/>
      <c r="K20" s="72"/>
      <c r="L20" s="72"/>
      <c r="M20" s="72"/>
      <c r="N20" s="161"/>
      <c r="O20" s="161"/>
      <c r="P20" s="161"/>
    </row>
    <row r="21" spans="1:16" s="159" customFormat="1" ht="15.75" hidden="1">
      <c r="A21" s="124">
        <v>2</v>
      </c>
      <c r="B21" s="112" t="s">
        <v>67</v>
      </c>
      <c r="C21" s="141"/>
      <c r="D21" s="141"/>
      <c r="E21" s="141"/>
      <c r="F21" s="141"/>
      <c r="G21" s="205"/>
      <c r="H21" s="72"/>
      <c r="I21" s="72"/>
      <c r="J21" s="72"/>
      <c r="K21" s="72"/>
      <c r="L21" s="72"/>
      <c r="M21" s="72"/>
      <c r="N21" s="161"/>
      <c r="O21" s="161"/>
      <c r="P21" s="161"/>
    </row>
    <row r="22" spans="1:16" s="159" customFormat="1" ht="15.75">
      <c r="A22" s="124">
        <v>2</v>
      </c>
      <c r="B22" s="110" t="s">
        <v>91</v>
      </c>
      <c r="C22" s="141">
        <v>622.5</v>
      </c>
      <c r="D22" s="141">
        <v>1200</v>
      </c>
      <c r="E22" s="141">
        <v>1372.1</v>
      </c>
      <c r="F22" s="141">
        <v>1372.1</v>
      </c>
      <c r="G22" s="205"/>
      <c r="H22" s="72"/>
      <c r="I22" s="72"/>
      <c r="J22" s="72"/>
      <c r="K22" s="72"/>
      <c r="L22" s="72"/>
      <c r="M22" s="72"/>
      <c r="N22" s="161"/>
      <c r="O22" s="161"/>
      <c r="P22" s="161"/>
    </row>
    <row r="23" spans="1:16" s="159" customFormat="1" ht="16.5" hidden="1" customHeight="1">
      <c r="A23" s="124">
        <v>6</v>
      </c>
      <c r="B23" s="112" t="s">
        <v>103</v>
      </c>
      <c r="C23" s="141"/>
      <c r="D23" s="141"/>
      <c r="E23" s="141"/>
      <c r="F23" s="141"/>
      <c r="G23" s="208"/>
      <c r="H23" s="199"/>
      <c r="I23" s="72"/>
      <c r="J23" s="72"/>
      <c r="K23" s="72"/>
      <c r="L23" s="72"/>
      <c r="M23" s="72"/>
      <c r="N23" s="161"/>
      <c r="O23" s="161"/>
      <c r="P23" s="161"/>
    </row>
    <row r="24" spans="1:16" s="159" customFormat="1" ht="15.75" hidden="1">
      <c r="A24" s="124">
        <v>7</v>
      </c>
      <c r="B24" s="112" t="s">
        <v>9</v>
      </c>
      <c r="C24" s="141"/>
      <c r="D24" s="141"/>
      <c r="E24" s="141"/>
      <c r="F24" s="141"/>
      <c r="G24" s="205"/>
      <c r="H24" s="72"/>
      <c r="I24" s="72"/>
      <c r="J24" s="72"/>
      <c r="K24" s="72"/>
      <c r="L24" s="72"/>
      <c r="M24" s="72"/>
      <c r="N24" s="161"/>
      <c r="O24" s="161"/>
      <c r="P24" s="161"/>
    </row>
    <row r="25" spans="1:16" s="159" customFormat="1" ht="16.5" customHeight="1">
      <c r="A25" s="124">
        <v>3</v>
      </c>
      <c r="B25" s="112" t="s">
        <v>104</v>
      </c>
      <c r="C25" s="141"/>
      <c r="D25" s="141">
        <v>195.7</v>
      </c>
      <c r="E25" s="141">
        <v>293.5</v>
      </c>
      <c r="F25" s="141">
        <v>391.3</v>
      </c>
      <c r="G25" s="208"/>
      <c r="H25" s="199"/>
      <c r="I25" s="72"/>
      <c r="J25" s="72"/>
      <c r="K25" s="72"/>
      <c r="L25" s="72"/>
      <c r="M25" s="72"/>
      <c r="N25" s="161"/>
      <c r="O25" s="161"/>
      <c r="P25" s="161"/>
    </row>
    <row r="26" spans="1:16" s="159" customFormat="1" ht="16.5" hidden="1" customHeight="1">
      <c r="A26" s="124">
        <v>9</v>
      </c>
      <c r="B26" s="112" t="s">
        <v>40</v>
      </c>
      <c r="C26" s="141"/>
      <c r="D26" s="141"/>
      <c r="E26" s="141"/>
      <c r="F26" s="141"/>
      <c r="G26" s="208"/>
      <c r="H26" s="199"/>
      <c r="I26" s="72"/>
      <c r="J26" s="72"/>
      <c r="K26" s="72"/>
      <c r="L26" s="72"/>
      <c r="M26" s="72"/>
      <c r="N26" s="161"/>
      <c r="O26" s="161"/>
      <c r="P26" s="161"/>
    </row>
    <row r="27" spans="1:16" s="159" customFormat="1" ht="16.5" hidden="1" customHeight="1">
      <c r="A27" s="124">
        <v>10</v>
      </c>
      <c r="B27" s="112" t="s">
        <v>10</v>
      </c>
      <c r="C27" s="141"/>
      <c r="D27" s="141"/>
      <c r="E27" s="141"/>
      <c r="F27" s="141"/>
      <c r="G27" s="208"/>
      <c r="H27" s="199"/>
      <c r="I27" s="72"/>
      <c r="J27" s="72"/>
      <c r="K27" s="72"/>
      <c r="L27" s="72"/>
      <c r="M27" s="72"/>
      <c r="N27" s="161"/>
      <c r="O27" s="161"/>
      <c r="P27" s="161"/>
    </row>
    <row r="28" spans="1:16" s="159" customFormat="1" ht="16.5" hidden="1" customHeight="1">
      <c r="A28" s="124">
        <v>11</v>
      </c>
      <c r="B28" s="111"/>
      <c r="C28" s="141"/>
      <c r="D28" s="141"/>
      <c r="E28" s="141"/>
      <c r="F28" s="141"/>
      <c r="G28" s="208"/>
      <c r="H28" s="199"/>
      <c r="I28" s="72"/>
      <c r="J28" s="72"/>
      <c r="K28" s="72"/>
      <c r="L28" s="72"/>
      <c r="M28" s="72"/>
      <c r="N28" s="161"/>
      <c r="O28" s="161"/>
      <c r="P28" s="161"/>
    </row>
    <row r="29" spans="1:16" s="159" customFormat="1" ht="16.5" hidden="1" customHeight="1">
      <c r="A29" s="124">
        <v>8</v>
      </c>
      <c r="B29" s="111"/>
      <c r="C29" s="141"/>
      <c r="D29" s="141"/>
      <c r="E29" s="141"/>
      <c r="F29" s="141"/>
      <c r="G29" s="204"/>
      <c r="H29" s="199"/>
      <c r="I29" s="72"/>
      <c r="J29" s="72"/>
      <c r="K29" s="72"/>
      <c r="L29" s="72"/>
      <c r="M29" s="72"/>
      <c r="N29" s="161"/>
      <c r="O29" s="161"/>
      <c r="P29" s="161"/>
    </row>
    <row r="30" spans="1:16" s="159" customFormat="1" ht="36.75" customHeight="1">
      <c r="A30" s="22" t="s">
        <v>41</v>
      </c>
      <c r="B30" s="23" t="s">
        <v>122</v>
      </c>
      <c r="C30" s="25">
        <f>C31+C76+C90+C93</f>
        <v>14529.3</v>
      </c>
      <c r="D30" s="25">
        <f>D31+D76+D90+D93</f>
        <v>42982.8</v>
      </c>
      <c r="E30" s="25">
        <f>E31+E76+E90+E93</f>
        <v>60844.200000000004</v>
      </c>
      <c r="F30" s="25">
        <f>F31+F76+F90+F93</f>
        <v>84093.8</v>
      </c>
      <c r="G30" s="205"/>
      <c r="H30" s="72"/>
      <c r="I30" s="72"/>
      <c r="J30" s="72"/>
      <c r="K30" s="72"/>
      <c r="L30" s="72"/>
      <c r="M30" s="72"/>
      <c r="N30" s="161"/>
      <c r="O30" s="161"/>
      <c r="P30" s="161"/>
    </row>
    <row r="31" spans="1:16" s="159" customFormat="1" ht="27.75" customHeight="1">
      <c r="A31" s="28" t="s">
        <v>78</v>
      </c>
      <c r="B31" s="23" t="s">
        <v>83</v>
      </c>
      <c r="C31" s="25">
        <f>SUM(C32,C36:C41,C45:C69,C73:C75)</f>
        <v>14529.3</v>
      </c>
      <c r="D31" s="25">
        <f t="shared" ref="D31:F31" si="0">SUM(D32,D36:D41,D45:D69,D73:D75)</f>
        <v>42982.8</v>
      </c>
      <c r="E31" s="25">
        <f t="shared" si="0"/>
        <v>60844.200000000004</v>
      </c>
      <c r="F31" s="25">
        <f t="shared" si="0"/>
        <v>83193.8</v>
      </c>
      <c r="G31" s="205"/>
      <c r="H31" s="72"/>
      <c r="I31" s="72"/>
      <c r="J31" s="72"/>
      <c r="K31" s="72"/>
      <c r="L31" s="72"/>
      <c r="M31" s="72"/>
      <c r="N31" s="161"/>
      <c r="O31" s="161"/>
      <c r="P31" s="161"/>
    </row>
    <row r="32" spans="1:16" s="189" customFormat="1" ht="18" customHeight="1">
      <c r="A32" s="187">
        <v>1</v>
      </c>
      <c r="B32" s="111" t="s">
        <v>12</v>
      </c>
      <c r="C32" s="141">
        <v>11872.4</v>
      </c>
      <c r="D32" s="141">
        <v>36965</v>
      </c>
      <c r="E32" s="141">
        <v>52900.3</v>
      </c>
      <c r="F32" s="141">
        <v>71348.600000000006</v>
      </c>
      <c r="G32" s="209"/>
      <c r="H32" s="200"/>
      <c r="I32" s="200"/>
      <c r="J32" s="200"/>
      <c r="K32" s="200"/>
      <c r="L32" s="200"/>
      <c r="M32" s="200"/>
      <c r="N32" s="188"/>
      <c r="O32" s="188"/>
      <c r="P32" s="188"/>
    </row>
    <row r="33" spans="1:16" s="172" customFormat="1" ht="18" hidden="1" customHeight="1">
      <c r="A33" s="15">
        <v>1.1000000000000001</v>
      </c>
      <c r="B33" s="50" t="s">
        <v>71</v>
      </c>
      <c r="C33" s="26"/>
      <c r="D33" s="141"/>
      <c r="E33" s="141"/>
      <c r="F33" s="141"/>
      <c r="G33" s="210"/>
      <c r="H33" s="201"/>
      <c r="I33" s="201"/>
      <c r="J33" s="201"/>
      <c r="K33" s="201"/>
      <c r="L33" s="201"/>
      <c r="M33" s="201"/>
      <c r="N33" s="171"/>
      <c r="O33" s="171"/>
      <c r="P33" s="171"/>
    </row>
    <row r="34" spans="1:16" s="172" customFormat="1" ht="18" hidden="1" customHeight="1">
      <c r="A34" s="15">
        <v>1.2</v>
      </c>
      <c r="B34" s="88" t="s">
        <v>239</v>
      </c>
      <c r="C34" s="26"/>
      <c r="D34" s="141"/>
      <c r="E34" s="141"/>
      <c r="F34" s="141"/>
      <c r="G34" s="210"/>
      <c r="H34" s="201"/>
      <c r="I34" s="201"/>
      <c r="J34" s="201"/>
      <c r="K34" s="201"/>
      <c r="L34" s="201"/>
      <c r="M34" s="201"/>
      <c r="N34" s="171"/>
      <c r="O34" s="171"/>
      <c r="P34" s="171"/>
    </row>
    <row r="35" spans="1:16" s="172" customFormat="1" ht="18" customHeight="1">
      <c r="A35" s="15">
        <v>1.1000000000000001</v>
      </c>
      <c r="B35" s="50" t="s">
        <v>13</v>
      </c>
      <c r="C35" s="26"/>
      <c r="D35" s="141"/>
      <c r="E35" s="141">
        <v>1000</v>
      </c>
      <c r="F35" s="141">
        <v>1500</v>
      </c>
      <c r="G35" s="210"/>
      <c r="H35" s="201"/>
      <c r="I35" s="201"/>
      <c r="J35" s="201"/>
      <c r="K35" s="201"/>
      <c r="L35" s="201"/>
      <c r="M35" s="201"/>
      <c r="N35" s="171"/>
      <c r="O35" s="171"/>
      <c r="P35" s="171"/>
    </row>
    <row r="36" spans="1:16" s="191" customFormat="1" ht="18" customHeight="1">
      <c r="A36" s="187">
        <v>2</v>
      </c>
      <c r="B36" s="110" t="s">
        <v>15</v>
      </c>
      <c r="C36" s="141">
        <v>2176.6999999999998</v>
      </c>
      <c r="D36" s="141">
        <v>3200</v>
      </c>
      <c r="E36" s="141">
        <v>3200</v>
      </c>
      <c r="F36" s="141">
        <v>4883.5</v>
      </c>
      <c r="G36" s="211"/>
      <c r="H36" s="181"/>
      <c r="I36" s="181"/>
      <c r="J36" s="181"/>
      <c r="K36" s="181"/>
      <c r="L36" s="181"/>
      <c r="M36" s="181"/>
      <c r="N36" s="190"/>
      <c r="O36" s="190"/>
      <c r="P36" s="190"/>
    </row>
    <row r="37" spans="1:16" s="191" customFormat="1" ht="18" customHeight="1">
      <c r="A37" s="187">
        <v>3</v>
      </c>
      <c r="B37" s="112" t="s">
        <v>14</v>
      </c>
      <c r="C37" s="141">
        <v>218.8</v>
      </c>
      <c r="D37" s="141">
        <v>900</v>
      </c>
      <c r="E37" s="141">
        <v>1200</v>
      </c>
      <c r="F37" s="141">
        <v>1552</v>
      </c>
      <c r="G37" s="211"/>
      <c r="H37" s="181"/>
      <c r="I37" s="181"/>
      <c r="J37" s="181"/>
      <c r="K37" s="181"/>
      <c r="L37" s="181"/>
      <c r="M37" s="181"/>
      <c r="N37" s="190"/>
      <c r="O37" s="190"/>
      <c r="P37" s="190"/>
    </row>
    <row r="38" spans="1:16" s="191" customFormat="1" ht="18" customHeight="1">
      <c r="A38" s="187">
        <v>4</v>
      </c>
      <c r="B38" s="112" t="s">
        <v>17</v>
      </c>
      <c r="C38" s="141">
        <v>14.7</v>
      </c>
      <c r="D38" s="141">
        <v>50</v>
      </c>
      <c r="E38" s="141">
        <v>70</v>
      </c>
      <c r="F38" s="141">
        <v>98.4</v>
      </c>
      <c r="G38" s="211"/>
      <c r="H38" s="181"/>
      <c r="I38" s="181"/>
      <c r="J38" s="181"/>
      <c r="K38" s="181"/>
      <c r="L38" s="181"/>
      <c r="M38" s="181"/>
      <c r="N38" s="190"/>
      <c r="O38" s="190"/>
      <c r="P38" s="190"/>
    </row>
    <row r="39" spans="1:16" s="191" customFormat="1" ht="18" customHeight="1">
      <c r="A39" s="187">
        <v>5</v>
      </c>
      <c r="B39" s="110" t="s">
        <v>18</v>
      </c>
      <c r="C39" s="141">
        <v>25.2</v>
      </c>
      <c r="D39" s="141">
        <v>50.4</v>
      </c>
      <c r="E39" s="141">
        <v>75.599999999999994</v>
      </c>
      <c r="F39" s="141">
        <v>100.8</v>
      </c>
      <c r="G39" s="211"/>
      <c r="H39" s="181"/>
      <c r="I39" s="181"/>
      <c r="J39" s="181"/>
      <c r="K39" s="181"/>
      <c r="L39" s="181"/>
      <c r="M39" s="181"/>
      <c r="N39" s="190"/>
      <c r="O39" s="190"/>
      <c r="P39" s="190"/>
    </row>
    <row r="40" spans="1:16" s="191" customFormat="1" ht="18" customHeight="1">
      <c r="A40" s="187">
        <v>6</v>
      </c>
      <c r="B40" s="110" t="s">
        <v>19</v>
      </c>
      <c r="C40" s="141">
        <v>10</v>
      </c>
      <c r="D40" s="141">
        <v>20</v>
      </c>
      <c r="E40" s="141">
        <v>30</v>
      </c>
      <c r="F40" s="141">
        <v>40</v>
      </c>
      <c r="G40" s="211"/>
      <c r="H40" s="181"/>
      <c r="I40" s="181"/>
      <c r="J40" s="181"/>
      <c r="K40" s="181"/>
      <c r="L40" s="181"/>
      <c r="M40" s="181"/>
      <c r="N40" s="190"/>
      <c r="O40" s="190"/>
      <c r="P40" s="190"/>
    </row>
    <row r="41" spans="1:16" s="191" customFormat="1" ht="18" customHeight="1">
      <c r="A41" s="187">
        <v>7</v>
      </c>
      <c r="B41" s="112" t="s">
        <v>20</v>
      </c>
      <c r="C41" s="142">
        <f>SUM(C42:C44)</f>
        <v>21.9</v>
      </c>
      <c r="D41" s="142">
        <f t="shared" ref="D41:E41" si="1">SUM(D42:D44)</f>
        <v>75</v>
      </c>
      <c r="E41" s="142">
        <f t="shared" si="1"/>
        <v>112.5</v>
      </c>
      <c r="F41" s="142">
        <f>SUM(F42:F44)</f>
        <v>150</v>
      </c>
      <c r="G41" s="211"/>
      <c r="H41" s="181"/>
      <c r="I41" s="181"/>
      <c r="J41" s="181"/>
      <c r="K41" s="181"/>
      <c r="L41" s="181"/>
      <c r="M41" s="181"/>
      <c r="N41" s="190"/>
      <c r="O41" s="190"/>
      <c r="P41" s="190"/>
    </row>
    <row r="42" spans="1:16" s="191" customFormat="1" ht="18" customHeight="1">
      <c r="A42" s="187">
        <v>7.1</v>
      </c>
      <c r="B42" s="50" t="s">
        <v>21</v>
      </c>
      <c r="C42" s="141">
        <v>9.6</v>
      </c>
      <c r="D42" s="141">
        <v>28.8</v>
      </c>
      <c r="E42" s="141">
        <v>43.2</v>
      </c>
      <c r="F42" s="141">
        <v>57.6</v>
      </c>
      <c r="G42" s="211"/>
      <c r="H42" s="181"/>
      <c r="I42" s="181"/>
      <c r="J42" s="181"/>
      <c r="K42" s="181"/>
      <c r="L42" s="181"/>
      <c r="M42" s="181"/>
      <c r="N42" s="190"/>
      <c r="O42" s="190"/>
      <c r="P42" s="190"/>
    </row>
    <row r="43" spans="1:16" s="191" customFormat="1" ht="18" customHeight="1">
      <c r="A43" s="187">
        <v>7.2</v>
      </c>
      <c r="B43" s="48" t="s">
        <v>22</v>
      </c>
      <c r="C43" s="141">
        <v>0.3</v>
      </c>
      <c r="D43" s="141">
        <v>10.199999999999999</v>
      </c>
      <c r="E43" s="141">
        <v>15.3</v>
      </c>
      <c r="F43" s="141">
        <v>20.399999999999999</v>
      </c>
      <c r="G43" s="211"/>
      <c r="H43" s="181"/>
      <c r="I43" s="181"/>
      <c r="J43" s="181"/>
      <c r="K43" s="181"/>
      <c r="L43" s="181"/>
      <c r="M43" s="181"/>
      <c r="N43" s="190"/>
      <c r="O43" s="190"/>
      <c r="P43" s="190"/>
    </row>
    <row r="44" spans="1:16" s="191" customFormat="1" ht="18" customHeight="1">
      <c r="A44" s="187">
        <v>7.3</v>
      </c>
      <c r="B44" s="48" t="s">
        <v>23</v>
      </c>
      <c r="C44" s="141">
        <v>12</v>
      </c>
      <c r="D44" s="141">
        <v>36</v>
      </c>
      <c r="E44" s="141">
        <v>54</v>
      </c>
      <c r="F44" s="141">
        <v>72</v>
      </c>
      <c r="G44" s="211"/>
      <c r="H44" s="181"/>
      <c r="I44" s="181"/>
      <c r="J44" s="181"/>
      <c r="K44" s="181"/>
      <c r="L44" s="181"/>
      <c r="M44" s="181"/>
      <c r="N44" s="190"/>
      <c r="O44" s="190"/>
      <c r="P44" s="190"/>
    </row>
    <row r="45" spans="1:16" s="191" customFormat="1" ht="18" hidden="1" customHeight="1">
      <c r="A45" s="187">
        <v>8</v>
      </c>
      <c r="B45" s="109" t="s">
        <v>72</v>
      </c>
      <c r="C45" s="141"/>
      <c r="D45" s="141"/>
      <c r="E45" s="141"/>
      <c r="F45" s="141"/>
      <c r="G45" s="211"/>
      <c r="H45" s="181"/>
      <c r="I45" s="181"/>
      <c r="J45" s="181"/>
      <c r="K45" s="181"/>
      <c r="L45" s="181"/>
      <c r="M45" s="181"/>
      <c r="N45" s="190"/>
      <c r="O45" s="190"/>
      <c r="P45" s="190"/>
    </row>
    <row r="46" spans="1:16" s="191" customFormat="1" ht="18" hidden="1" customHeight="1">
      <c r="A46" s="187">
        <v>9</v>
      </c>
      <c r="B46" s="109" t="s">
        <v>24</v>
      </c>
      <c r="C46" s="141"/>
      <c r="D46" s="141"/>
      <c r="E46" s="141"/>
      <c r="F46" s="141"/>
      <c r="G46" s="211"/>
      <c r="H46" s="181"/>
      <c r="I46" s="181"/>
      <c r="J46" s="181"/>
      <c r="K46" s="181"/>
      <c r="L46" s="181"/>
      <c r="M46" s="181"/>
      <c r="N46" s="190"/>
      <c r="O46" s="190"/>
      <c r="P46" s="190"/>
    </row>
    <row r="47" spans="1:16" s="191" customFormat="1" ht="18" customHeight="1">
      <c r="A47" s="187">
        <v>8</v>
      </c>
      <c r="B47" s="109" t="s">
        <v>35</v>
      </c>
      <c r="C47" s="141">
        <v>0</v>
      </c>
      <c r="D47" s="141">
        <v>190</v>
      </c>
      <c r="E47" s="141">
        <v>300</v>
      </c>
      <c r="F47" s="141">
        <v>800</v>
      </c>
      <c r="G47" s="211"/>
      <c r="H47" s="181"/>
      <c r="I47" s="181"/>
      <c r="J47" s="181"/>
      <c r="K47" s="181"/>
      <c r="L47" s="181"/>
      <c r="M47" s="181"/>
      <c r="N47" s="190"/>
      <c r="O47" s="190"/>
      <c r="P47" s="190"/>
    </row>
    <row r="48" spans="1:16" s="191" customFormat="1" ht="18" customHeight="1">
      <c r="A48" s="187">
        <v>9</v>
      </c>
      <c r="B48" s="109" t="s">
        <v>25</v>
      </c>
      <c r="C48" s="141">
        <v>100</v>
      </c>
      <c r="D48" s="141">
        <v>250</v>
      </c>
      <c r="E48" s="141">
        <v>300</v>
      </c>
      <c r="F48" s="141">
        <v>500</v>
      </c>
      <c r="G48" s="211"/>
      <c r="H48" s="181"/>
      <c r="I48" s="181"/>
      <c r="J48" s="181"/>
      <c r="K48" s="181"/>
      <c r="L48" s="181"/>
      <c r="M48" s="181"/>
      <c r="N48" s="190"/>
      <c r="O48" s="190"/>
      <c r="P48" s="190"/>
    </row>
    <row r="49" spans="1:16" s="191" customFormat="1" ht="18" customHeight="1">
      <c r="A49" s="187">
        <v>10</v>
      </c>
      <c r="B49" s="109" t="s">
        <v>110</v>
      </c>
      <c r="C49" s="141">
        <v>0</v>
      </c>
      <c r="D49" s="141">
        <v>0</v>
      </c>
      <c r="E49" s="141">
        <v>50</v>
      </c>
      <c r="F49" s="141">
        <v>100</v>
      </c>
      <c r="G49" s="211"/>
      <c r="H49" s="181"/>
      <c r="I49" s="181"/>
      <c r="J49" s="181"/>
      <c r="K49" s="181"/>
      <c r="L49" s="181"/>
      <c r="M49" s="181"/>
      <c r="N49" s="190"/>
      <c r="O49" s="190"/>
      <c r="P49" s="190"/>
    </row>
    <row r="50" spans="1:16" s="140" customFormat="1" ht="18" customHeight="1">
      <c r="A50" s="187">
        <v>11</v>
      </c>
      <c r="B50" s="109" t="s">
        <v>60</v>
      </c>
      <c r="C50" s="193">
        <v>10.199999999999999</v>
      </c>
      <c r="D50" s="141">
        <v>80</v>
      </c>
      <c r="E50" s="141">
        <v>150</v>
      </c>
      <c r="F50" s="141">
        <v>200</v>
      </c>
      <c r="G50" s="212"/>
      <c r="H50" s="138"/>
      <c r="I50" s="104"/>
      <c r="J50" s="181"/>
      <c r="K50" s="181"/>
      <c r="L50" s="181"/>
      <c r="M50" s="181"/>
      <c r="N50" s="139"/>
      <c r="O50" s="139"/>
      <c r="P50" s="139"/>
    </row>
    <row r="51" spans="1:16" s="191" customFormat="1" ht="18" hidden="1" customHeight="1">
      <c r="A51" s="187">
        <v>14</v>
      </c>
      <c r="B51" s="109" t="s">
        <v>16</v>
      </c>
      <c r="C51" s="141"/>
      <c r="D51" s="141"/>
      <c r="E51" s="141"/>
      <c r="F51" s="141"/>
      <c r="G51" s="211"/>
      <c r="H51" s="181"/>
      <c r="I51" s="181"/>
      <c r="J51" s="181"/>
      <c r="K51" s="181"/>
      <c r="L51" s="181"/>
      <c r="M51" s="181"/>
      <c r="N51" s="190"/>
      <c r="O51" s="190"/>
      <c r="P51" s="190"/>
    </row>
    <row r="52" spans="1:16" s="191" customFormat="1" ht="18" hidden="1" customHeight="1">
      <c r="A52" s="187">
        <v>15</v>
      </c>
      <c r="B52" s="109" t="s">
        <v>73</v>
      </c>
      <c r="C52" s="141"/>
      <c r="D52" s="141"/>
      <c r="E52" s="141"/>
      <c r="F52" s="141"/>
      <c r="G52" s="211"/>
      <c r="H52" s="181"/>
      <c r="I52" s="181"/>
      <c r="J52" s="181"/>
      <c r="K52" s="181"/>
      <c r="L52" s="181"/>
      <c r="M52" s="181"/>
      <c r="N52" s="190"/>
      <c r="O52" s="190"/>
      <c r="P52" s="190"/>
    </row>
    <row r="53" spans="1:16" s="191" customFormat="1" ht="18" hidden="1" customHeight="1">
      <c r="A53" s="187">
        <v>16</v>
      </c>
      <c r="B53" s="109" t="s">
        <v>26</v>
      </c>
      <c r="C53" s="141"/>
      <c r="D53" s="141"/>
      <c r="E53" s="141"/>
      <c r="F53" s="141"/>
      <c r="G53" s="211"/>
      <c r="H53" s="181"/>
      <c r="I53" s="181"/>
      <c r="J53" s="181"/>
      <c r="K53" s="181"/>
      <c r="L53" s="181"/>
      <c r="M53" s="181"/>
      <c r="N53" s="190"/>
      <c r="O53" s="190"/>
      <c r="P53" s="190"/>
    </row>
    <row r="54" spans="1:16" s="189" customFormat="1" ht="18" customHeight="1">
      <c r="A54" s="187">
        <v>12</v>
      </c>
      <c r="B54" s="109" t="s">
        <v>27</v>
      </c>
      <c r="C54" s="141">
        <v>0</v>
      </c>
      <c r="D54" s="141">
        <v>100</v>
      </c>
      <c r="E54" s="141">
        <v>150</v>
      </c>
      <c r="F54" s="141">
        <v>226</v>
      </c>
      <c r="G54" s="209"/>
      <c r="H54" s="200"/>
      <c r="I54" s="200"/>
      <c r="J54" s="200"/>
      <c r="K54" s="200"/>
      <c r="L54" s="200"/>
      <c r="M54" s="200"/>
      <c r="N54" s="188"/>
      <c r="O54" s="188"/>
      <c r="P54" s="188"/>
    </row>
    <row r="55" spans="1:16" s="189" customFormat="1" ht="18" hidden="1" customHeight="1">
      <c r="A55" s="187">
        <v>18</v>
      </c>
      <c r="B55" s="109" t="s">
        <v>95</v>
      </c>
      <c r="C55" s="141"/>
      <c r="D55" s="141"/>
      <c r="E55" s="141"/>
      <c r="F55" s="141"/>
      <c r="G55" s="209"/>
      <c r="H55" s="200"/>
      <c r="I55" s="200"/>
      <c r="J55" s="200"/>
      <c r="K55" s="200"/>
      <c r="L55" s="200"/>
      <c r="M55" s="200"/>
      <c r="N55" s="188"/>
      <c r="O55" s="188"/>
      <c r="P55" s="188"/>
    </row>
    <row r="56" spans="1:16" s="189" customFormat="1" ht="18" customHeight="1">
      <c r="A56" s="187">
        <v>13</v>
      </c>
      <c r="B56" s="109" t="s">
        <v>68</v>
      </c>
      <c r="C56" s="141">
        <v>0</v>
      </c>
      <c r="D56" s="141">
        <v>700</v>
      </c>
      <c r="E56" s="141">
        <v>1400</v>
      </c>
      <c r="F56" s="141">
        <v>1500</v>
      </c>
      <c r="G56" s="209"/>
      <c r="H56" s="200"/>
      <c r="I56" s="200"/>
      <c r="J56" s="200"/>
      <c r="K56" s="200"/>
      <c r="L56" s="200"/>
      <c r="M56" s="200"/>
      <c r="N56" s="188"/>
      <c r="O56" s="188"/>
      <c r="P56" s="188"/>
    </row>
    <row r="57" spans="1:16" s="140" customFormat="1" ht="18" customHeight="1">
      <c r="A57" s="187">
        <v>14</v>
      </c>
      <c r="B57" s="109" t="s">
        <v>56</v>
      </c>
      <c r="C57" s="193">
        <v>0</v>
      </c>
      <c r="D57" s="141">
        <v>50</v>
      </c>
      <c r="E57" s="141">
        <v>100</v>
      </c>
      <c r="F57" s="141">
        <v>200</v>
      </c>
      <c r="G57" s="212"/>
      <c r="H57" s="138"/>
      <c r="I57" s="104"/>
      <c r="J57" s="181"/>
      <c r="K57" s="181"/>
      <c r="L57" s="181"/>
      <c r="M57" s="181"/>
      <c r="N57" s="139"/>
      <c r="O57" s="139"/>
      <c r="P57" s="139"/>
    </row>
    <row r="58" spans="1:16" s="140" customFormat="1" ht="18" customHeight="1">
      <c r="A58" s="187">
        <v>15</v>
      </c>
      <c r="B58" s="109" t="s">
        <v>111</v>
      </c>
      <c r="C58" s="193">
        <v>0</v>
      </c>
      <c r="D58" s="141">
        <v>40</v>
      </c>
      <c r="E58" s="141">
        <v>100</v>
      </c>
      <c r="F58" s="141">
        <v>200</v>
      </c>
      <c r="G58" s="212"/>
      <c r="H58" s="138"/>
      <c r="I58" s="104"/>
      <c r="J58" s="181"/>
      <c r="K58" s="181"/>
      <c r="L58" s="181"/>
      <c r="M58" s="181"/>
      <c r="N58" s="139"/>
      <c r="O58" s="139"/>
      <c r="P58" s="139"/>
    </row>
    <row r="59" spans="1:16" s="140" customFormat="1" ht="18" customHeight="1">
      <c r="A59" s="187">
        <v>16</v>
      </c>
      <c r="B59" s="109" t="s">
        <v>112</v>
      </c>
      <c r="C59" s="193">
        <v>0</v>
      </c>
      <c r="D59" s="141">
        <v>0</v>
      </c>
      <c r="E59" s="141">
        <v>0</v>
      </c>
      <c r="F59" s="141">
        <v>105</v>
      </c>
      <c r="G59" s="78"/>
      <c r="H59" s="138"/>
      <c r="I59" s="104"/>
      <c r="J59" s="181"/>
      <c r="K59" s="181"/>
      <c r="L59" s="181"/>
      <c r="M59" s="181"/>
      <c r="N59" s="139"/>
      <c r="O59" s="139"/>
      <c r="P59" s="139"/>
    </row>
    <row r="60" spans="1:16" s="140" customFormat="1" ht="18" customHeight="1">
      <c r="A60" s="187">
        <v>17</v>
      </c>
      <c r="B60" s="109" t="s">
        <v>57</v>
      </c>
      <c r="C60" s="193">
        <v>0</v>
      </c>
      <c r="D60" s="141">
        <v>3</v>
      </c>
      <c r="E60" s="141">
        <v>3</v>
      </c>
      <c r="F60" s="141">
        <v>3</v>
      </c>
      <c r="G60" s="212"/>
      <c r="H60" s="138"/>
      <c r="I60" s="104"/>
      <c r="J60" s="181"/>
      <c r="K60" s="181"/>
      <c r="L60" s="181"/>
      <c r="M60" s="181"/>
      <c r="N60" s="139"/>
      <c r="O60" s="139"/>
      <c r="P60" s="139"/>
    </row>
    <row r="61" spans="1:16" s="140" customFormat="1" ht="18" customHeight="1">
      <c r="A61" s="187">
        <v>18</v>
      </c>
      <c r="B61" s="109" t="s">
        <v>58</v>
      </c>
      <c r="C61" s="193">
        <v>12</v>
      </c>
      <c r="D61" s="141">
        <v>30</v>
      </c>
      <c r="E61" s="141">
        <v>40</v>
      </c>
      <c r="F61" s="141">
        <v>50</v>
      </c>
      <c r="G61" s="212"/>
      <c r="H61" s="138"/>
      <c r="I61" s="104"/>
      <c r="J61" s="181"/>
      <c r="K61" s="181"/>
      <c r="L61" s="181"/>
      <c r="M61" s="181"/>
      <c r="N61" s="139"/>
      <c r="O61" s="139"/>
      <c r="P61" s="139"/>
    </row>
    <row r="62" spans="1:16" s="140" customFormat="1" ht="18" customHeight="1">
      <c r="A62" s="187">
        <v>19</v>
      </c>
      <c r="B62" s="109" t="s">
        <v>59</v>
      </c>
      <c r="C62" s="193">
        <v>10.4</v>
      </c>
      <c r="D62" s="141">
        <v>10.4</v>
      </c>
      <c r="E62" s="141">
        <v>10.4</v>
      </c>
      <c r="F62" s="141">
        <v>82.4</v>
      </c>
      <c r="G62" s="212"/>
      <c r="H62" s="138"/>
      <c r="I62" s="104"/>
      <c r="J62" s="181"/>
      <c r="K62" s="181"/>
      <c r="L62" s="181"/>
      <c r="M62" s="181"/>
      <c r="N62" s="139"/>
      <c r="O62" s="139"/>
      <c r="P62" s="139"/>
    </row>
    <row r="63" spans="1:16" s="140" customFormat="1" ht="18" customHeight="1">
      <c r="A63" s="187">
        <v>20</v>
      </c>
      <c r="B63" s="109" t="s">
        <v>92</v>
      </c>
      <c r="C63" s="193">
        <v>0</v>
      </c>
      <c r="D63" s="141">
        <v>0</v>
      </c>
      <c r="E63" s="141">
        <v>120</v>
      </c>
      <c r="F63" s="141">
        <v>300</v>
      </c>
      <c r="G63" s="212"/>
      <c r="H63" s="138"/>
      <c r="I63" s="104"/>
      <c r="J63" s="181"/>
      <c r="K63" s="181"/>
      <c r="L63" s="181"/>
      <c r="M63" s="181"/>
      <c r="N63" s="139"/>
      <c r="O63" s="139"/>
      <c r="P63" s="139"/>
    </row>
    <row r="64" spans="1:16" s="140" customFormat="1" ht="18" customHeight="1">
      <c r="A64" s="187">
        <v>21</v>
      </c>
      <c r="B64" s="109" t="s">
        <v>90</v>
      </c>
      <c r="C64" s="193">
        <v>0</v>
      </c>
      <c r="D64" s="141">
        <v>0</v>
      </c>
      <c r="E64" s="141">
        <v>0</v>
      </c>
      <c r="F64" s="141">
        <v>158.30000000000001</v>
      </c>
      <c r="G64" s="212"/>
      <c r="H64" s="138"/>
      <c r="I64" s="104"/>
      <c r="J64" s="181"/>
      <c r="K64" s="181"/>
      <c r="L64" s="181"/>
      <c r="M64" s="181"/>
      <c r="N64" s="139"/>
      <c r="O64" s="139"/>
      <c r="P64" s="139"/>
    </row>
    <row r="65" spans="1:16" s="140" customFormat="1" ht="18" customHeight="1">
      <c r="A65" s="187">
        <v>22</v>
      </c>
      <c r="B65" s="110" t="s">
        <v>113</v>
      </c>
      <c r="C65" s="193">
        <v>0</v>
      </c>
      <c r="D65" s="141">
        <v>0</v>
      </c>
      <c r="E65" s="141">
        <v>120</v>
      </c>
      <c r="F65" s="141">
        <v>120</v>
      </c>
      <c r="G65" s="212"/>
      <c r="H65" s="138"/>
      <c r="I65" s="104"/>
      <c r="J65" s="181"/>
      <c r="K65" s="181"/>
      <c r="L65" s="181"/>
      <c r="M65" s="181"/>
      <c r="N65" s="139"/>
      <c r="O65" s="139"/>
      <c r="P65" s="139"/>
    </row>
    <row r="66" spans="1:16" s="140" customFormat="1" ht="19.5" customHeight="1">
      <c r="A66" s="187">
        <v>23</v>
      </c>
      <c r="B66" s="110" t="s">
        <v>114</v>
      </c>
      <c r="C66" s="193">
        <v>0</v>
      </c>
      <c r="D66" s="141">
        <v>0</v>
      </c>
      <c r="E66" s="141">
        <v>120</v>
      </c>
      <c r="F66" s="141">
        <v>120</v>
      </c>
      <c r="G66" s="212"/>
      <c r="H66" s="138"/>
      <c r="I66" s="104"/>
      <c r="J66" s="181"/>
      <c r="K66" s="181"/>
      <c r="L66" s="181"/>
      <c r="M66" s="181"/>
      <c r="N66" s="139"/>
      <c r="O66" s="139"/>
      <c r="P66" s="139"/>
    </row>
    <row r="67" spans="1:16" s="140" customFormat="1" ht="18" customHeight="1">
      <c r="A67" s="187">
        <v>24</v>
      </c>
      <c r="B67" s="194" t="s">
        <v>267</v>
      </c>
      <c r="C67" s="193">
        <v>51</v>
      </c>
      <c r="D67" s="141">
        <v>51</v>
      </c>
      <c r="E67" s="141">
        <v>51</v>
      </c>
      <c r="F67" s="141">
        <v>51</v>
      </c>
      <c r="G67" s="212"/>
      <c r="H67" s="138"/>
      <c r="I67" s="104"/>
      <c r="J67" s="181"/>
      <c r="K67" s="181"/>
      <c r="L67" s="181"/>
      <c r="M67" s="181"/>
      <c r="N67" s="139"/>
      <c r="O67" s="139"/>
      <c r="P67" s="139"/>
    </row>
    <row r="68" spans="1:16" s="140" customFormat="1" ht="18" hidden="1" customHeight="1">
      <c r="A68" s="187">
        <v>31</v>
      </c>
      <c r="B68" s="194"/>
      <c r="C68" s="193"/>
      <c r="D68" s="141"/>
      <c r="E68" s="141"/>
      <c r="F68" s="141"/>
      <c r="G68" s="204"/>
      <c r="H68" s="138"/>
      <c r="I68" s="104"/>
      <c r="J68" s="181"/>
      <c r="K68" s="181"/>
      <c r="L68" s="181"/>
      <c r="M68" s="181"/>
      <c r="N68" s="139"/>
      <c r="O68" s="139"/>
      <c r="P68" s="139"/>
    </row>
    <row r="69" spans="1:16" s="191" customFormat="1" ht="22.5" customHeight="1">
      <c r="A69" s="187">
        <v>25</v>
      </c>
      <c r="B69" s="192" t="s">
        <v>42</v>
      </c>
      <c r="C69" s="142">
        <f>SUM(C70:C72)</f>
        <v>0</v>
      </c>
      <c r="D69" s="142">
        <f t="shared" ref="D69:F69" si="2">SUM(D70:D72)</f>
        <v>9.7000000000000011</v>
      </c>
      <c r="E69" s="142">
        <f t="shared" si="2"/>
        <v>14.1</v>
      </c>
      <c r="F69" s="142">
        <f t="shared" si="2"/>
        <v>18.5</v>
      </c>
      <c r="G69" s="211"/>
      <c r="H69" s="181"/>
      <c r="I69" s="181"/>
      <c r="J69" s="181"/>
      <c r="K69" s="181"/>
      <c r="L69" s="181"/>
      <c r="M69" s="181"/>
      <c r="N69" s="190"/>
      <c r="O69" s="190"/>
      <c r="P69" s="190"/>
    </row>
    <row r="70" spans="1:16" ht="19.5" customHeight="1">
      <c r="A70" s="31">
        <v>25.1</v>
      </c>
      <c r="B70" s="197" t="s">
        <v>43</v>
      </c>
      <c r="C70" s="26">
        <v>0</v>
      </c>
      <c r="D70" s="141">
        <v>8.8000000000000007</v>
      </c>
      <c r="E70" s="141">
        <v>13.2</v>
      </c>
      <c r="F70" s="141">
        <v>17.600000000000001</v>
      </c>
    </row>
    <row r="71" spans="1:16" ht="19.5" customHeight="1">
      <c r="A71" s="31">
        <v>25.2</v>
      </c>
      <c r="B71" s="197" t="s">
        <v>62</v>
      </c>
      <c r="C71" s="26">
        <v>0</v>
      </c>
      <c r="D71" s="141">
        <v>0.9</v>
      </c>
      <c r="E71" s="141">
        <v>0.9</v>
      </c>
      <c r="F71" s="141">
        <v>0.9</v>
      </c>
    </row>
    <row r="72" spans="1:16" ht="19.5" hidden="1" customHeight="1">
      <c r="A72" s="31">
        <v>25.3</v>
      </c>
      <c r="B72" s="197" t="s">
        <v>76</v>
      </c>
      <c r="C72" s="26"/>
      <c r="D72" s="141"/>
      <c r="E72" s="141"/>
      <c r="F72" s="141"/>
    </row>
    <row r="73" spans="1:16" s="191" customFormat="1" ht="17.25" customHeight="1">
      <c r="A73" s="147">
        <v>26</v>
      </c>
      <c r="B73" s="148" t="s">
        <v>118</v>
      </c>
      <c r="C73" s="141">
        <v>0</v>
      </c>
      <c r="D73" s="141">
        <v>9</v>
      </c>
      <c r="E73" s="141">
        <v>18</v>
      </c>
      <c r="F73" s="141">
        <v>27</v>
      </c>
      <c r="G73" s="211"/>
      <c r="H73" s="181"/>
      <c r="I73" s="181"/>
      <c r="J73" s="181"/>
      <c r="K73" s="181"/>
      <c r="L73" s="181"/>
      <c r="M73" s="181"/>
      <c r="N73" s="190"/>
      <c r="O73" s="190"/>
      <c r="P73" s="190"/>
    </row>
    <row r="74" spans="1:16" s="191" customFormat="1" ht="17.25" customHeight="1">
      <c r="A74" s="147">
        <v>27</v>
      </c>
      <c r="B74" s="146" t="s">
        <v>44</v>
      </c>
      <c r="C74" s="141">
        <v>6</v>
      </c>
      <c r="D74" s="141">
        <v>159.30000000000001</v>
      </c>
      <c r="E74" s="141">
        <v>159.30000000000001</v>
      </c>
      <c r="F74" s="141">
        <v>159.30000000000001</v>
      </c>
      <c r="G74" s="211"/>
      <c r="H74" s="181"/>
      <c r="I74" s="181"/>
      <c r="J74" s="181"/>
      <c r="K74" s="181"/>
      <c r="L74" s="181"/>
      <c r="M74" s="181"/>
      <c r="N74" s="190"/>
      <c r="O74" s="190"/>
      <c r="P74" s="190"/>
    </row>
    <row r="75" spans="1:16" s="191" customFormat="1" ht="16.5" customHeight="1">
      <c r="A75" s="147">
        <v>28</v>
      </c>
      <c r="B75" s="112" t="s">
        <v>124</v>
      </c>
      <c r="C75" s="141">
        <v>0</v>
      </c>
      <c r="D75" s="141">
        <v>40</v>
      </c>
      <c r="E75" s="141">
        <v>50</v>
      </c>
      <c r="F75" s="141">
        <v>100</v>
      </c>
      <c r="G75" s="211"/>
      <c r="H75" s="181"/>
      <c r="I75" s="181"/>
      <c r="J75" s="181"/>
      <c r="K75" s="181"/>
      <c r="L75" s="181"/>
      <c r="M75" s="181"/>
      <c r="N75" s="190"/>
      <c r="O75" s="190"/>
      <c r="P75" s="190"/>
    </row>
    <row r="76" spans="1:16" s="167" customFormat="1" ht="25.5" customHeight="1">
      <c r="A76" s="67" t="s">
        <v>79</v>
      </c>
      <c r="B76" s="170" t="s">
        <v>84</v>
      </c>
      <c r="C76" s="25">
        <f>C77+C85+C89</f>
        <v>0</v>
      </c>
      <c r="D76" s="25">
        <f>D77+D85+D89</f>
        <v>0</v>
      </c>
      <c r="E76" s="25">
        <f>E77+E85+E89</f>
        <v>0</v>
      </c>
      <c r="F76" s="25">
        <f t="shared" ref="F76" si="3">F77+F85+F89</f>
        <v>0</v>
      </c>
      <c r="G76" s="213"/>
      <c r="H76" s="202"/>
      <c r="I76" s="202"/>
      <c r="J76" s="202"/>
      <c r="K76" s="202"/>
      <c r="L76" s="202"/>
      <c r="M76" s="202"/>
      <c r="N76" s="166"/>
      <c r="O76" s="166"/>
      <c r="P76" s="166"/>
    </row>
    <row r="77" spans="1:16" s="189" customFormat="1" ht="17.25" hidden="1" customHeight="1">
      <c r="A77" s="147">
        <v>1</v>
      </c>
      <c r="B77" s="149" t="s">
        <v>139</v>
      </c>
      <c r="C77" s="142">
        <f>SUM(C78:C84)</f>
        <v>0</v>
      </c>
      <c r="D77" s="142">
        <f>SUM(D78:D84)</f>
        <v>0</v>
      </c>
      <c r="E77" s="142">
        <f>SUM(E78:E84)</f>
        <v>0</v>
      </c>
      <c r="F77" s="142">
        <f>SUM(F78:F84)</f>
        <v>0</v>
      </c>
      <c r="G77" s="209"/>
      <c r="H77" s="200"/>
      <c r="I77" s="200"/>
      <c r="J77" s="200"/>
      <c r="K77" s="200"/>
      <c r="L77" s="200"/>
      <c r="M77" s="200"/>
      <c r="N77" s="188"/>
      <c r="O77" s="188"/>
      <c r="P77" s="188"/>
    </row>
    <row r="78" spans="1:16" s="189" customFormat="1" ht="17.25" hidden="1" customHeight="1">
      <c r="A78" s="147">
        <v>1.1000000000000001</v>
      </c>
      <c r="B78" s="150" t="s">
        <v>77</v>
      </c>
      <c r="C78" s="141"/>
      <c r="D78" s="141"/>
      <c r="E78" s="141"/>
      <c r="F78" s="141"/>
      <c r="G78" s="209"/>
      <c r="H78" s="200"/>
      <c r="I78" s="200"/>
      <c r="J78" s="200"/>
      <c r="K78" s="200"/>
      <c r="L78" s="200"/>
      <c r="M78" s="200"/>
      <c r="N78" s="188"/>
      <c r="O78" s="188"/>
      <c r="P78" s="188"/>
    </row>
    <row r="79" spans="1:16" s="189" customFormat="1" ht="17.25" hidden="1" customHeight="1">
      <c r="A79" s="147">
        <v>1.2</v>
      </c>
      <c r="B79" s="150" t="s">
        <v>125</v>
      </c>
      <c r="C79" s="141"/>
      <c r="D79" s="141"/>
      <c r="E79" s="141"/>
      <c r="F79" s="141"/>
      <c r="G79" s="209"/>
      <c r="H79" s="200"/>
      <c r="I79" s="200"/>
      <c r="J79" s="200"/>
      <c r="K79" s="200"/>
      <c r="L79" s="200"/>
      <c r="M79" s="200"/>
      <c r="N79" s="188"/>
      <c r="O79" s="188"/>
      <c r="P79" s="188"/>
    </row>
    <row r="80" spans="1:16" s="189" customFormat="1" ht="17.25" hidden="1" customHeight="1">
      <c r="A80" s="147">
        <v>1.3</v>
      </c>
      <c r="B80" s="150" t="s">
        <v>126</v>
      </c>
      <c r="C80" s="141"/>
      <c r="D80" s="141"/>
      <c r="E80" s="141"/>
      <c r="F80" s="141"/>
      <c r="G80" s="209"/>
      <c r="H80" s="200"/>
      <c r="I80" s="200"/>
      <c r="J80" s="200"/>
      <c r="K80" s="200"/>
      <c r="L80" s="200"/>
      <c r="M80" s="200"/>
      <c r="N80" s="188"/>
      <c r="O80" s="188"/>
      <c r="P80" s="188"/>
    </row>
    <row r="81" spans="1:16" s="189" customFormat="1" ht="18" hidden="1" customHeight="1">
      <c r="A81" s="147">
        <v>1.4</v>
      </c>
      <c r="B81" s="150" t="s">
        <v>127</v>
      </c>
      <c r="C81" s="141"/>
      <c r="D81" s="141"/>
      <c r="E81" s="141"/>
      <c r="F81" s="141"/>
      <c r="G81" s="209"/>
      <c r="H81" s="200"/>
      <c r="I81" s="200"/>
      <c r="J81" s="200"/>
      <c r="K81" s="200"/>
      <c r="L81" s="200"/>
      <c r="M81" s="200"/>
      <c r="N81" s="188"/>
      <c r="O81" s="188"/>
      <c r="P81" s="188"/>
    </row>
    <row r="82" spans="1:16" s="189" customFormat="1" ht="17.25" hidden="1" customHeight="1">
      <c r="A82" s="147">
        <v>1.5</v>
      </c>
      <c r="B82" s="150" t="s">
        <v>93</v>
      </c>
      <c r="C82" s="141"/>
      <c r="D82" s="141"/>
      <c r="E82" s="141"/>
      <c r="F82" s="141"/>
      <c r="G82" s="209"/>
      <c r="H82" s="200"/>
      <c r="I82" s="200"/>
      <c r="J82" s="200"/>
      <c r="K82" s="200"/>
      <c r="L82" s="200"/>
      <c r="M82" s="200"/>
      <c r="N82" s="188"/>
      <c r="O82" s="188"/>
      <c r="P82" s="188"/>
    </row>
    <row r="83" spans="1:16" s="189" customFormat="1" ht="17.25" hidden="1" customHeight="1">
      <c r="A83" s="147">
        <v>1.6</v>
      </c>
      <c r="B83" s="151" t="s">
        <v>94</v>
      </c>
      <c r="C83" s="141"/>
      <c r="D83" s="141"/>
      <c r="E83" s="141"/>
      <c r="F83" s="141"/>
      <c r="G83" s="209"/>
      <c r="H83" s="200"/>
      <c r="I83" s="200"/>
      <c r="J83" s="200"/>
      <c r="K83" s="200"/>
      <c r="L83" s="200"/>
      <c r="M83" s="200"/>
      <c r="N83" s="188"/>
      <c r="O83" s="188"/>
      <c r="P83" s="188"/>
    </row>
    <row r="84" spans="1:16" s="189" customFormat="1" ht="17.25" hidden="1" customHeight="1">
      <c r="A84" s="147">
        <v>1.7</v>
      </c>
      <c r="B84" s="151"/>
      <c r="C84" s="141"/>
      <c r="D84" s="141"/>
      <c r="E84" s="141"/>
      <c r="F84" s="141"/>
      <c r="G84" s="204"/>
      <c r="H84" s="200"/>
      <c r="I84" s="200"/>
      <c r="J84" s="200"/>
      <c r="K84" s="200"/>
      <c r="L84" s="200"/>
      <c r="M84" s="200"/>
      <c r="N84" s="188"/>
      <c r="O84" s="188"/>
      <c r="P84" s="188"/>
    </row>
    <row r="85" spans="1:16" s="189" customFormat="1" ht="35.25" hidden="1" customHeight="1">
      <c r="A85" s="147">
        <v>2</v>
      </c>
      <c r="B85" s="149" t="s">
        <v>142</v>
      </c>
      <c r="C85" s="142">
        <f t="shared" ref="C85:E85" si="4">SUM(C86:C88)</f>
        <v>0</v>
      </c>
      <c r="D85" s="142">
        <f t="shared" si="4"/>
        <v>0</v>
      </c>
      <c r="E85" s="142">
        <f t="shared" si="4"/>
        <v>0</v>
      </c>
      <c r="F85" s="142">
        <f>SUM(F86:F88)</f>
        <v>0</v>
      </c>
      <c r="G85" s="209"/>
      <c r="H85" s="200"/>
      <c r="I85" s="200"/>
      <c r="J85" s="200"/>
      <c r="K85" s="200"/>
      <c r="L85" s="200"/>
      <c r="M85" s="200"/>
      <c r="N85" s="188"/>
      <c r="O85" s="188"/>
      <c r="P85" s="188"/>
    </row>
    <row r="86" spans="1:16" s="189" customFormat="1" ht="18.75" hidden="1" customHeight="1">
      <c r="A86" s="147">
        <v>2.1</v>
      </c>
      <c r="B86" s="149" t="s">
        <v>87</v>
      </c>
      <c r="C86" s="141"/>
      <c r="D86" s="141"/>
      <c r="E86" s="141"/>
      <c r="F86" s="141"/>
      <c r="G86" s="209"/>
      <c r="H86" s="200"/>
      <c r="I86" s="200"/>
      <c r="J86" s="200"/>
      <c r="K86" s="200"/>
      <c r="L86" s="200"/>
      <c r="M86" s="200"/>
      <c r="N86" s="188"/>
      <c r="O86" s="188"/>
      <c r="P86" s="188"/>
    </row>
    <row r="87" spans="1:16" s="189" customFormat="1" ht="18.75" hidden="1" customHeight="1">
      <c r="A87" s="147">
        <v>2.2000000000000002</v>
      </c>
      <c r="B87" s="153" t="s">
        <v>86</v>
      </c>
      <c r="C87" s="141"/>
      <c r="D87" s="141"/>
      <c r="E87" s="141"/>
      <c r="F87" s="141"/>
      <c r="G87" s="209"/>
      <c r="H87" s="200"/>
      <c r="I87" s="200"/>
      <c r="J87" s="200"/>
      <c r="K87" s="200"/>
      <c r="L87" s="200"/>
      <c r="M87" s="200"/>
      <c r="N87" s="188"/>
      <c r="O87" s="188"/>
      <c r="P87" s="188"/>
    </row>
    <row r="88" spans="1:16" s="189" customFormat="1" ht="18.75" hidden="1" customHeight="1">
      <c r="A88" s="147">
        <v>2.2999999999999998</v>
      </c>
      <c r="B88" s="149" t="s">
        <v>63</v>
      </c>
      <c r="C88" s="141"/>
      <c r="D88" s="141"/>
      <c r="E88" s="141"/>
      <c r="F88" s="141"/>
      <c r="G88" s="209"/>
      <c r="H88" s="200"/>
      <c r="I88" s="200"/>
      <c r="J88" s="200"/>
      <c r="K88" s="200"/>
      <c r="L88" s="200"/>
      <c r="M88" s="200"/>
      <c r="N88" s="188"/>
      <c r="O88" s="188"/>
      <c r="P88" s="188"/>
    </row>
    <row r="89" spans="1:16" s="155" customFormat="1" ht="37.5" hidden="1" customHeight="1">
      <c r="A89" s="147">
        <v>3</v>
      </c>
      <c r="B89" s="150" t="s">
        <v>129</v>
      </c>
      <c r="C89" s="141"/>
      <c r="D89" s="141"/>
      <c r="E89" s="141"/>
      <c r="F89" s="141"/>
      <c r="G89" s="214"/>
      <c r="H89" s="203"/>
      <c r="I89" s="203"/>
      <c r="J89" s="203"/>
      <c r="K89" s="203"/>
      <c r="L89" s="203"/>
      <c r="M89" s="203"/>
      <c r="N89" s="154"/>
      <c r="O89" s="154"/>
      <c r="P89" s="154"/>
    </row>
    <row r="90" spans="1:16" s="167" customFormat="1" ht="37.5" hidden="1" customHeight="1">
      <c r="A90" s="67" t="s">
        <v>80</v>
      </c>
      <c r="B90" s="23" t="s">
        <v>130</v>
      </c>
      <c r="C90" s="25">
        <f>SUM(C91:C92)</f>
        <v>0</v>
      </c>
      <c r="D90" s="25">
        <f>SUM(D91:D92)</f>
        <v>0</v>
      </c>
      <c r="E90" s="25">
        <f>SUM(E91:E92)</f>
        <v>0</v>
      </c>
      <c r="F90" s="25">
        <f>SUM(F91:F92)</f>
        <v>0</v>
      </c>
      <c r="G90" s="213"/>
      <c r="H90" s="202"/>
      <c r="I90" s="202"/>
      <c r="J90" s="202"/>
      <c r="K90" s="202"/>
      <c r="L90" s="202"/>
      <c r="M90" s="202"/>
      <c r="N90" s="166"/>
      <c r="O90" s="166"/>
      <c r="P90" s="166"/>
    </row>
    <row r="91" spans="1:16" s="189" customFormat="1" ht="15.75" hidden="1" customHeight="1">
      <c r="A91" s="147">
        <v>1</v>
      </c>
      <c r="B91" s="108"/>
      <c r="C91" s="141"/>
      <c r="D91" s="141"/>
      <c r="E91" s="141"/>
      <c r="F91" s="141"/>
      <c r="G91" s="209"/>
      <c r="H91" s="200"/>
      <c r="I91" s="200"/>
      <c r="J91" s="200"/>
      <c r="K91" s="200"/>
      <c r="L91" s="200"/>
      <c r="M91" s="200"/>
      <c r="N91" s="188"/>
      <c r="O91" s="188"/>
      <c r="P91" s="188"/>
    </row>
    <row r="92" spans="1:16" s="189" customFormat="1" ht="15.75" hidden="1" customHeight="1">
      <c r="A92" s="147">
        <v>2</v>
      </c>
      <c r="B92" s="108"/>
      <c r="C92" s="141"/>
      <c r="D92" s="141"/>
      <c r="E92" s="141"/>
      <c r="F92" s="141"/>
      <c r="G92" s="204"/>
      <c r="H92" s="200"/>
      <c r="I92" s="200"/>
      <c r="J92" s="200"/>
      <c r="K92" s="200"/>
      <c r="L92" s="200"/>
      <c r="M92" s="200"/>
      <c r="N92" s="188"/>
      <c r="O92" s="188"/>
      <c r="P92" s="188"/>
    </row>
    <row r="93" spans="1:16" s="167" customFormat="1" ht="26.25" customHeight="1">
      <c r="A93" s="67" t="s">
        <v>82</v>
      </c>
      <c r="B93" s="23" t="s">
        <v>81</v>
      </c>
      <c r="C93" s="25">
        <f>SUM(C94:C95)</f>
        <v>0</v>
      </c>
      <c r="D93" s="25">
        <f>SUM(D94:D95)</f>
        <v>0</v>
      </c>
      <c r="E93" s="25">
        <f>SUM(E94:E95)</f>
        <v>0</v>
      </c>
      <c r="F93" s="25">
        <f>SUM(F94:F95)</f>
        <v>900</v>
      </c>
      <c r="G93" s="213"/>
      <c r="H93" s="202"/>
      <c r="I93" s="202"/>
      <c r="J93" s="202"/>
      <c r="K93" s="202"/>
      <c r="L93" s="202"/>
      <c r="M93" s="202"/>
      <c r="N93" s="166"/>
      <c r="O93" s="166"/>
      <c r="P93" s="166"/>
    </row>
    <row r="94" spans="1:16" s="189" customFormat="1" ht="16.5" customHeight="1">
      <c r="A94" s="147">
        <v>1</v>
      </c>
      <c r="B94" s="151" t="s">
        <v>102</v>
      </c>
      <c r="C94" s="141"/>
      <c r="D94" s="141"/>
      <c r="E94" s="141"/>
      <c r="F94" s="141">
        <v>900</v>
      </c>
      <c r="G94" s="209"/>
      <c r="H94" s="200"/>
      <c r="I94" s="200"/>
      <c r="J94" s="200"/>
      <c r="K94" s="200"/>
      <c r="L94" s="200"/>
      <c r="M94" s="200"/>
      <c r="N94" s="188"/>
      <c r="O94" s="188"/>
      <c r="P94" s="188"/>
    </row>
    <row r="95" spans="1:16" s="189" customFormat="1" ht="16.5" hidden="1" customHeight="1">
      <c r="A95" s="147">
        <v>2</v>
      </c>
      <c r="B95" s="151"/>
      <c r="C95" s="141"/>
      <c r="D95" s="141"/>
      <c r="E95" s="141"/>
      <c r="F95" s="141"/>
      <c r="G95" s="204"/>
      <c r="H95" s="200"/>
      <c r="I95" s="200"/>
      <c r="J95" s="200"/>
      <c r="K95" s="200"/>
      <c r="L95" s="200"/>
      <c r="M95" s="200"/>
      <c r="N95" s="188"/>
      <c r="O95" s="188"/>
      <c r="P95" s="188"/>
    </row>
    <row r="96" spans="1:16" s="196" customFormat="1" ht="39" customHeight="1">
      <c r="A96" s="22" t="s">
        <v>46</v>
      </c>
      <c r="B96" s="23" t="s">
        <v>47</v>
      </c>
      <c r="C96" s="156">
        <f>C13+C14-C30</f>
        <v>8464.7000000000007</v>
      </c>
      <c r="D96" s="156">
        <f>D13+D14-D30</f>
        <v>15.19999999999709</v>
      </c>
      <c r="E96" s="156">
        <f>E13+E14-E30</f>
        <v>1654.4999999999927</v>
      </c>
      <c r="F96" s="156">
        <f>F13+F14-F30</f>
        <v>6208.1000000000058</v>
      </c>
      <c r="G96" s="215"/>
      <c r="H96" s="73"/>
      <c r="I96" s="73"/>
      <c r="J96" s="73"/>
      <c r="K96" s="73"/>
      <c r="L96" s="73"/>
      <c r="M96" s="73"/>
      <c r="N96" s="195"/>
      <c r="O96" s="195"/>
      <c r="P96" s="195"/>
    </row>
    <row r="97" spans="1:16" s="167" customFormat="1" ht="33" customHeight="1">
      <c r="A97" s="173"/>
      <c r="B97" s="174"/>
      <c r="C97" s="175"/>
      <c r="G97" s="213"/>
      <c r="H97" s="202"/>
      <c r="I97" s="202"/>
      <c r="J97" s="202"/>
      <c r="K97" s="202"/>
      <c r="L97" s="202"/>
      <c r="M97" s="202"/>
      <c r="N97" s="166"/>
      <c r="O97" s="166"/>
      <c r="P97" s="166"/>
    </row>
    <row r="98" spans="1:16" s="167" customFormat="1" ht="25.5" customHeight="1">
      <c r="A98" s="176"/>
      <c r="B98" s="176"/>
      <c r="C98" s="176"/>
      <c r="G98" s="213"/>
      <c r="H98" s="202"/>
      <c r="I98" s="202"/>
      <c r="J98" s="202"/>
      <c r="K98" s="202"/>
      <c r="L98" s="202"/>
      <c r="M98" s="202"/>
      <c r="N98" s="166"/>
      <c r="O98" s="166"/>
      <c r="P98" s="166"/>
    </row>
    <row r="99" spans="1:16" s="159" customFormat="1" ht="16.5">
      <c r="A99" s="176"/>
      <c r="B99" s="17" t="s">
        <v>74</v>
      </c>
      <c r="C99" s="176"/>
      <c r="D99" s="415" t="s">
        <v>268</v>
      </c>
      <c r="E99" s="415"/>
      <c r="G99" s="205"/>
      <c r="H99" s="72"/>
      <c r="I99" s="72"/>
      <c r="J99" s="72"/>
      <c r="K99" s="72"/>
      <c r="L99" s="72"/>
      <c r="M99" s="72"/>
      <c r="N99" s="161"/>
      <c r="O99" s="161"/>
      <c r="P99" s="161"/>
    </row>
    <row r="100" spans="1:16" s="159" customFormat="1" ht="12.75" customHeight="1">
      <c r="A100" s="16"/>
      <c r="B100" s="177"/>
      <c r="C100" s="178"/>
      <c r="D100" s="409" t="s">
        <v>5</v>
      </c>
      <c r="E100" s="409"/>
      <c r="G100" s="205"/>
      <c r="H100" s="72"/>
      <c r="I100" s="72"/>
      <c r="J100" s="72"/>
      <c r="K100" s="72"/>
      <c r="L100" s="72"/>
      <c r="M100" s="72"/>
      <c r="N100" s="161"/>
      <c r="O100" s="161"/>
      <c r="P100" s="161"/>
    </row>
    <row r="101" spans="1:16" s="159" customFormat="1" ht="5.25" customHeight="1">
      <c r="A101" s="16"/>
      <c r="B101" s="177"/>
      <c r="C101" s="178"/>
      <c r="D101" s="19"/>
      <c r="E101" s="19"/>
      <c r="G101" s="205"/>
      <c r="H101" s="72"/>
      <c r="I101" s="72"/>
      <c r="J101" s="72"/>
      <c r="K101" s="72"/>
      <c r="L101" s="72"/>
      <c r="M101" s="72"/>
      <c r="N101" s="161"/>
      <c r="O101" s="161"/>
      <c r="P101" s="161"/>
    </row>
    <row r="102" spans="1:16" s="11" customFormat="1" ht="16.5">
      <c r="B102" s="34" t="s">
        <v>2</v>
      </c>
      <c r="C102" s="7"/>
      <c r="D102" s="411" t="s">
        <v>258</v>
      </c>
      <c r="E102" s="411"/>
      <c r="G102" s="205"/>
      <c r="H102" s="72"/>
      <c r="I102" s="72"/>
      <c r="J102" s="72"/>
      <c r="K102" s="72"/>
      <c r="L102" s="72"/>
      <c r="M102" s="72"/>
      <c r="N102" s="10"/>
      <c r="O102" s="10"/>
      <c r="P102" s="10"/>
    </row>
    <row r="103" spans="1:16" s="7" customFormat="1" ht="13.5" customHeight="1">
      <c r="A103" s="11"/>
      <c r="B103" s="11" t="s">
        <v>4</v>
      </c>
      <c r="C103" s="11"/>
      <c r="D103" s="409" t="s">
        <v>5</v>
      </c>
      <c r="E103" s="409"/>
      <c r="G103" s="207"/>
      <c r="H103" s="182"/>
      <c r="I103" s="182"/>
      <c r="J103" s="182"/>
      <c r="K103" s="182"/>
      <c r="L103" s="182"/>
      <c r="M103" s="182"/>
      <c r="N103" s="6"/>
      <c r="O103" s="6"/>
      <c r="P103" s="6"/>
    </row>
    <row r="104" spans="1:16" s="7" customFormat="1" ht="5.25" customHeight="1">
      <c r="A104" s="11"/>
      <c r="B104" s="11"/>
      <c r="C104" s="11"/>
      <c r="D104" s="19"/>
      <c r="E104" s="19"/>
      <c r="G104" s="207"/>
      <c r="H104" s="182"/>
      <c r="I104" s="182"/>
      <c r="J104" s="182"/>
      <c r="K104" s="182"/>
      <c r="L104" s="182"/>
      <c r="M104" s="182"/>
      <c r="N104" s="6"/>
      <c r="O104" s="6"/>
      <c r="P104" s="6"/>
    </row>
    <row r="105" spans="1:16" s="7" customFormat="1" ht="16.5">
      <c r="B105" s="30" t="s">
        <v>6</v>
      </c>
      <c r="D105" s="410" t="s">
        <v>259</v>
      </c>
      <c r="E105" s="410"/>
      <c r="G105" s="207"/>
      <c r="H105" s="182"/>
      <c r="I105" s="182"/>
      <c r="J105" s="182"/>
      <c r="K105" s="182"/>
      <c r="L105" s="182"/>
      <c r="M105" s="182"/>
      <c r="N105" s="6"/>
      <c r="O105" s="6"/>
      <c r="P105" s="6"/>
    </row>
    <row r="106" spans="1:16" s="7" customFormat="1" ht="12" customHeight="1">
      <c r="D106" s="409" t="s">
        <v>5</v>
      </c>
      <c r="E106" s="409"/>
      <c r="G106" s="207"/>
      <c r="H106" s="182"/>
      <c r="I106" s="182"/>
      <c r="J106" s="182"/>
      <c r="K106" s="182"/>
      <c r="L106" s="182"/>
      <c r="M106" s="182"/>
      <c r="N106" s="6"/>
      <c r="O106" s="6"/>
      <c r="P106" s="6"/>
    </row>
    <row r="107" spans="1:16" s="7" customFormat="1">
      <c r="B107" s="13" t="s">
        <v>1</v>
      </c>
      <c r="G107" s="207"/>
      <c r="H107" s="182"/>
      <c r="I107" s="182"/>
      <c r="J107" s="182"/>
      <c r="K107" s="182"/>
      <c r="L107" s="182"/>
      <c r="M107" s="182"/>
      <c r="N107" s="6"/>
      <c r="O107" s="6"/>
      <c r="P107" s="6"/>
    </row>
    <row r="108" spans="1:16" s="168" customFormat="1">
      <c r="G108" s="207"/>
      <c r="H108" s="182"/>
      <c r="I108" s="182"/>
      <c r="J108" s="182"/>
      <c r="K108" s="182"/>
      <c r="L108" s="182"/>
      <c r="M108" s="182"/>
    </row>
    <row r="109" spans="1:16" s="168" customFormat="1">
      <c r="G109" s="207"/>
      <c r="H109" s="182"/>
      <c r="I109" s="182"/>
      <c r="J109" s="182"/>
      <c r="K109" s="182"/>
      <c r="L109" s="182"/>
      <c r="M109" s="182"/>
    </row>
    <row r="110" spans="1:16" s="168" customFormat="1">
      <c r="G110" s="207"/>
      <c r="H110" s="182"/>
      <c r="I110" s="182"/>
      <c r="J110" s="182"/>
      <c r="K110" s="182"/>
      <c r="L110" s="182"/>
      <c r="M110" s="182"/>
    </row>
    <row r="111" spans="1:16" s="168" customFormat="1">
      <c r="G111" s="207"/>
      <c r="H111" s="182"/>
      <c r="I111" s="182"/>
      <c r="J111" s="182"/>
      <c r="K111" s="182"/>
      <c r="L111" s="182"/>
      <c r="M111" s="182"/>
    </row>
    <row r="112" spans="1:16" s="168" customFormat="1">
      <c r="G112" s="207"/>
      <c r="H112" s="182"/>
      <c r="I112" s="182"/>
      <c r="J112" s="182"/>
      <c r="K112" s="182"/>
      <c r="L112" s="182"/>
      <c r="M112" s="182"/>
    </row>
    <row r="113" spans="7:13" s="168" customFormat="1">
      <c r="G113" s="207"/>
      <c r="H113" s="182"/>
      <c r="I113" s="182"/>
      <c r="J113" s="182"/>
      <c r="K113" s="182"/>
      <c r="L113" s="182"/>
      <c r="M113" s="182"/>
    </row>
    <row r="114" spans="7:13" s="168" customFormat="1">
      <c r="G114" s="207"/>
      <c r="H114" s="182"/>
      <c r="I114" s="182"/>
      <c r="J114" s="182"/>
      <c r="K114" s="182"/>
      <c r="L114" s="182"/>
      <c r="M114" s="182"/>
    </row>
    <row r="115" spans="7:13" s="168" customFormat="1">
      <c r="G115" s="207"/>
      <c r="H115" s="182"/>
      <c r="I115" s="182"/>
      <c r="J115" s="182"/>
      <c r="K115" s="182"/>
      <c r="L115" s="182"/>
      <c r="M115" s="182"/>
    </row>
    <row r="116" spans="7:13" s="168" customFormat="1">
      <c r="G116" s="207"/>
      <c r="H116" s="182"/>
      <c r="I116" s="182"/>
      <c r="J116" s="182"/>
      <c r="K116" s="182"/>
      <c r="L116" s="182"/>
      <c r="M116" s="182"/>
    </row>
    <row r="117" spans="7:13" s="168" customFormat="1">
      <c r="G117" s="207"/>
      <c r="H117" s="182"/>
      <c r="I117" s="182"/>
      <c r="J117" s="182"/>
      <c r="K117" s="182"/>
      <c r="L117" s="182"/>
      <c r="M117" s="182"/>
    </row>
    <row r="118" spans="7:13" s="168" customFormat="1">
      <c r="G118" s="207"/>
      <c r="H118" s="182"/>
      <c r="I118" s="182"/>
      <c r="J118" s="182"/>
      <c r="K118" s="182"/>
      <c r="L118" s="182"/>
      <c r="M118" s="182"/>
    </row>
    <row r="119" spans="7:13" s="168" customFormat="1">
      <c r="G119" s="207"/>
      <c r="H119" s="182"/>
      <c r="I119" s="182"/>
      <c r="J119" s="182"/>
      <c r="K119" s="182"/>
      <c r="L119" s="182"/>
      <c r="M119" s="182"/>
    </row>
    <row r="120" spans="7:13" s="168" customFormat="1">
      <c r="G120" s="207"/>
      <c r="H120" s="182"/>
      <c r="I120" s="182"/>
      <c r="J120" s="182"/>
      <c r="K120" s="182"/>
      <c r="L120" s="182"/>
      <c r="M120" s="182"/>
    </row>
    <row r="121" spans="7:13" s="168" customFormat="1">
      <c r="G121" s="207"/>
      <c r="H121" s="182"/>
      <c r="I121" s="182"/>
      <c r="J121" s="182"/>
      <c r="K121" s="182"/>
      <c r="L121" s="182"/>
      <c r="M121" s="182"/>
    </row>
    <row r="122" spans="7:13" s="168" customFormat="1">
      <c r="G122" s="207"/>
      <c r="H122" s="182"/>
      <c r="I122" s="182"/>
      <c r="J122" s="182"/>
      <c r="K122" s="182"/>
      <c r="L122" s="182"/>
      <c r="M122" s="182"/>
    </row>
    <row r="123" spans="7:13" s="168" customFormat="1">
      <c r="G123" s="207"/>
      <c r="H123" s="182"/>
      <c r="I123" s="182"/>
      <c r="J123" s="182"/>
      <c r="K123" s="182"/>
      <c r="L123" s="182"/>
      <c r="M123" s="182"/>
    </row>
    <row r="124" spans="7:13" s="168" customFormat="1">
      <c r="G124" s="207"/>
      <c r="H124" s="182"/>
      <c r="I124" s="182"/>
      <c r="J124" s="182"/>
      <c r="K124" s="182"/>
      <c r="L124" s="182"/>
      <c r="M124" s="182"/>
    </row>
    <row r="125" spans="7:13" s="168" customFormat="1">
      <c r="G125" s="207"/>
      <c r="H125" s="182"/>
      <c r="I125" s="182"/>
      <c r="J125" s="182"/>
      <c r="K125" s="182"/>
      <c r="L125" s="182"/>
      <c r="M125" s="182"/>
    </row>
    <row r="126" spans="7:13" s="168" customFormat="1">
      <c r="G126" s="207"/>
      <c r="H126" s="182"/>
      <c r="I126" s="182"/>
      <c r="J126" s="182"/>
      <c r="K126" s="182"/>
      <c r="L126" s="182"/>
      <c r="M126" s="182"/>
    </row>
    <row r="127" spans="7:13" s="168" customFormat="1">
      <c r="G127" s="207"/>
      <c r="H127" s="182"/>
      <c r="I127" s="182"/>
      <c r="J127" s="182"/>
      <c r="K127" s="182"/>
      <c r="L127" s="182"/>
      <c r="M127" s="182"/>
    </row>
    <row r="128" spans="7:13" s="168" customFormat="1">
      <c r="G128" s="207"/>
      <c r="H128" s="182"/>
      <c r="I128" s="182"/>
      <c r="J128" s="182"/>
      <c r="K128" s="182"/>
      <c r="L128" s="182"/>
      <c r="M128" s="182"/>
    </row>
    <row r="129" spans="7:13" s="168" customFormat="1">
      <c r="G129" s="207"/>
      <c r="H129" s="182"/>
      <c r="I129" s="182"/>
      <c r="J129" s="182"/>
      <c r="K129" s="182"/>
      <c r="L129" s="182"/>
      <c r="M129" s="182"/>
    </row>
    <row r="130" spans="7:13" s="168" customFormat="1">
      <c r="G130" s="207"/>
      <c r="H130" s="182"/>
      <c r="I130" s="182"/>
      <c r="J130" s="182"/>
      <c r="K130" s="182"/>
      <c r="L130" s="182"/>
      <c r="M130" s="182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11">
    <mergeCell ref="D100:E100"/>
    <mergeCell ref="E4:F4"/>
    <mergeCell ref="E5:F5"/>
    <mergeCell ref="D106:E106"/>
    <mergeCell ref="D103:E103"/>
    <mergeCell ref="D105:E105"/>
    <mergeCell ref="A7:F7"/>
    <mergeCell ref="A9:F9"/>
    <mergeCell ref="D102:E102"/>
    <mergeCell ref="A8:F8"/>
    <mergeCell ref="D99:E99"/>
  </mergeCells>
  <pageMargins left="0.15748031496062992" right="0.19685039370078741" top="0.23622047244094491" bottom="0.27559055118110237" header="0.15748031496062992" footer="0.19685039370078741"/>
  <pageSetup paperSize="9" scale="89" orientation="portrait" r:id="rId1"/>
  <headerFooter alignWithMargins="0"/>
  <ignoredErrors>
    <ignoredError sqref="D41:E4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5"/>
  <sheetViews>
    <sheetView view="pageBreakPreview" topLeftCell="A49" zoomScaleSheetLayoutView="100" workbookViewId="0">
      <selection activeCell="D68" sqref="D68"/>
    </sheetView>
  </sheetViews>
  <sheetFormatPr defaultRowHeight="13.5"/>
  <cols>
    <col min="1" max="1" width="5.28515625" style="40" customWidth="1"/>
    <col min="2" max="2" width="54.7109375" style="36" customWidth="1"/>
    <col min="3" max="3" width="18.28515625" style="36" customWidth="1"/>
    <col min="4" max="4" width="18" style="36" customWidth="1"/>
    <col min="5" max="5" width="14.140625" style="36" customWidth="1"/>
    <col min="6" max="6" width="13.140625" style="35" customWidth="1"/>
    <col min="7" max="13" width="9.140625" style="35"/>
    <col min="14" max="16384" width="9.140625" style="36"/>
  </cols>
  <sheetData>
    <row r="1" spans="1:14" ht="16.5" customHeight="1">
      <c r="A1" s="420" t="s">
        <v>75</v>
      </c>
      <c r="B1" s="420"/>
      <c r="C1" s="420"/>
      <c r="D1" s="420"/>
      <c r="E1" s="420"/>
    </row>
    <row r="2" spans="1:14" s="38" customFormat="1" ht="25.5" customHeight="1">
      <c r="A2" s="414" t="s">
        <v>256</v>
      </c>
      <c r="B2" s="414"/>
      <c r="C2" s="414"/>
      <c r="D2" s="414"/>
      <c r="E2" s="414"/>
      <c r="F2" s="9"/>
      <c r="G2" s="9"/>
      <c r="H2" s="37"/>
      <c r="I2" s="37"/>
      <c r="J2" s="37"/>
      <c r="K2" s="37"/>
      <c r="L2" s="37"/>
      <c r="M2" s="37"/>
    </row>
    <row r="3" spans="1:14" ht="44.25" customHeight="1">
      <c r="A3" s="421" t="s">
        <v>132</v>
      </c>
      <c r="B3" s="421"/>
      <c r="C3" s="421"/>
      <c r="D3" s="421"/>
      <c r="E3" s="421"/>
      <c r="F3" s="39"/>
      <c r="G3" s="39"/>
      <c r="H3" s="39"/>
    </row>
    <row r="4" spans="1:14">
      <c r="E4" s="41" t="s">
        <v>0</v>
      </c>
    </row>
    <row r="5" spans="1:14" ht="66" customHeight="1">
      <c r="A5" s="132" t="s">
        <v>3</v>
      </c>
      <c r="B5" s="133" t="s">
        <v>38</v>
      </c>
      <c r="C5" s="134" t="s">
        <v>135</v>
      </c>
      <c r="D5" s="134" t="s">
        <v>136</v>
      </c>
      <c r="E5" s="135" t="s">
        <v>64</v>
      </c>
      <c r="N5" s="35"/>
    </row>
    <row r="6" spans="1:14" s="38" customFormat="1" ht="31.5" customHeight="1">
      <c r="A6" s="129" t="s">
        <v>7</v>
      </c>
      <c r="B6" s="131" t="s">
        <v>192</v>
      </c>
      <c r="C6" s="122">
        <f>SUM(C7,C11:C18,C21:C23)</f>
        <v>84672.6</v>
      </c>
      <c r="D6" s="122">
        <f>SUM(D7,D11:D18,D21:D23)</f>
        <v>83382.3</v>
      </c>
      <c r="E6" s="122">
        <f t="shared" ref="E6:E68" si="0">D6-C6</f>
        <v>-1290.3000000000029</v>
      </c>
      <c r="F6" s="126"/>
      <c r="G6" s="37"/>
      <c r="H6" s="37"/>
      <c r="I6" s="37"/>
      <c r="J6" s="37"/>
      <c r="K6" s="37"/>
      <c r="L6" s="37"/>
      <c r="M6" s="37"/>
    </row>
    <row r="7" spans="1:14" s="120" customFormat="1" ht="18.75" customHeight="1">
      <c r="A7" s="124">
        <v>1</v>
      </c>
      <c r="B7" s="108" t="s">
        <v>85</v>
      </c>
      <c r="C7" s="114">
        <v>81955.899999999994</v>
      </c>
      <c r="D7" s="114">
        <v>81486.5</v>
      </c>
      <c r="E7" s="115">
        <f t="shared" si="0"/>
        <v>-469.39999999999418</v>
      </c>
      <c r="F7" s="118"/>
      <c r="G7" s="118"/>
      <c r="H7" s="119"/>
      <c r="I7" s="119"/>
      <c r="J7" s="119"/>
      <c r="K7" s="119"/>
      <c r="L7" s="119"/>
      <c r="M7" s="119"/>
    </row>
    <row r="8" spans="1:14" ht="18.75" hidden="1" customHeight="1">
      <c r="A8" s="45">
        <v>1.1000000000000001</v>
      </c>
      <c r="B8" s="50" t="s">
        <v>69</v>
      </c>
      <c r="C8" s="45"/>
      <c r="D8" s="45"/>
      <c r="E8" s="46">
        <f>D8-C8</f>
        <v>0</v>
      </c>
      <c r="F8" s="43"/>
    </row>
    <row r="9" spans="1:14" ht="18.75" hidden="1" customHeight="1">
      <c r="A9" s="45">
        <v>1.2</v>
      </c>
      <c r="B9" s="50" t="s">
        <v>97</v>
      </c>
      <c r="C9" s="45"/>
      <c r="D9" s="45"/>
      <c r="E9" s="46">
        <f>D9-C9</f>
        <v>0</v>
      </c>
      <c r="F9" s="43"/>
    </row>
    <row r="10" spans="1:14" ht="18.75" customHeight="1">
      <c r="A10" s="45">
        <v>1.1000000000000001</v>
      </c>
      <c r="B10" s="50" t="s">
        <v>88</v>
      </c>
      <c r="C10" s="45">
        <v>150</v>
      </c>
      <c r="D10" s="45">
        <v>158.30000000000001</v>
      </c>
      <c r="E10" s="46">
        <f t="shared" si="0"/>
        <v>8.3000000000000114</v>
      </c>
      <c r="F10" s="43"/>
    </row>
    <row r="11" spans="1:14" s="120" customFormat="1" ht="18.75" hidden="1" customHeight="1">
      <c r="A11" s="124">
        <v>2</v>
      </c>
      <c r="B11" s="110" t="s">
        <v>8</v>
      </c>
      <c r="C11" s="114"/>
      <c r="D11" s="114"/>
      <c r="E11" s="115">
        <f>D11-C11</f>
        <v>0</v>
      </c>
      <c r="F11" s="118"/>
      <c r="G11" s="119"/>
      <c r="H11" s="119"/>
      <c r="I11" s="119"/>
      <c r="J11" s="119"/>
      <c r="K11" s="119"/>
      <c r="L11" s="119"/>
      <c r="M11" s="119"/>
    </row>
    <row r="12" spans="1:14" s="120" customFormat="1" ht="18.75" hidden="1" customHeight="1">
      <c r="A12" s="124">
        <v>3</v>
      </c>
      <c r="B12" s="110" t="s">
        <v>70</v>
      </c>
      <c r="C12" s="113"/>
      <c r="D12" s="113"/>
      <c r="E12" s="115">
        <f t="shared" si="0"/>
        <v>0</v>
      </c>
      <c r="F12" s="118"/>
      <c r="G12" s="119"/>
      <c r="H12" s="119"/>
      <c r="I12" s="119"/>
      <c r="J12" s="119"/>
      <c r="K12" s="119"/>
      <c r="L12" s="119"/>
      <c r="M12" s="119"/>
    </row>
    <row r="13" spans="1:14" s="120" customFormat="1" ht="18.75" customHeight="1">
      <c r="A13" s="124">
        <v>2</v>
      </c>
      <c r="B13" s="112" t="s">
        <v>67</v>
      </c>
      <c r="C13" s="113">
        <v>149.30000000000001</v>
      </c>
      <c r="D13" s="113">
        <v>4.5</v>
      </c>
      <c r="E13" s="115">
        <f t="shared" si="0"/>
        <v>-144.80000000000001</v>
      </c>
      <c r="F13" s="118"/>
      <c r="G13" s="119"/>
      <c r="H13" s="119"/>
      <c r="I13" s="119"/>
      <c r="J13" s="119"/>
      <c r="K13" s="119"/>
      <c r="L13" s="119"/>
      <c r="M13" s="119"/>
    </row>
    <row r="14" spans="1:14" s="120" customFormat="1" ht="18.75" customHeight="1">
      <c r="A14" s="124">
        <v>3</v>
      </c>
      <c r="B14" s="110" t="s">
        <v>91</v>
      </c>
      <c r="C14" s="113">
        <v>2180.3000000000002</v>
      </c>
      <c r="D14" s="113">
        <v>1500</v>
      </c>
      <c r="E14" s="115">
        <f t="shared" si="0"/>
        <v>-680.30000000000018</v>
      </c>
      <c r="F14" s="118"/>
      <c r="G14" s="119"/>
      <c r="H14" s="119"/>
      <c r="I14" s="119"/>
      <c r="J14" s="119"/>
      <c r="K14" s="119"/>
      <c r="L14" s="119"/>
      <c r="M14" s="119"/>
    </row>
    <row r="15" spans="1:14" s="120" customFormat="1" ht="18.75" hidden="1" customHeight="1">
      <c r="A15" s="124">
        <v>6</v>
      </c>
      <c r="B15" s="112" t="s">
        <v>103</v>
      </c>
      <c r="C15" s="113"/>
      <c r="D15" s="113"/>
      <c r="E15" s="115">
        <f t="shared" si="0"/>
        <v>0</v>
      </c>
      <c r="F15" s="118"/>
      <c r="G15" s="119"/>
      <c r="H15" s="119"/>
      <c r="I15" s="119"/>
      <c r="J15" s="119"/>
      <c r="K15" s="119"/>
      <c r="L15" s="119"/>
      <c r="M15" s="119"/>
    </row>
    <row r="16" spans="1:14" s="120" customFormat="1" ht="18.75" hidden="1" customHeight="1">
      <c r="A16" s="124">
        <v>7</v>
      </c>
      <c r="B16" s="112" t="s">
        <v>9</v>
      </c>
      <c r="C16" s="113"/>
      <c r="D16" s="113"/>
      <c r="E16" s="115">
        <f t="shared" si="0"/>
        <v>0</v>
      </c>
      <c r="F16" s="118"/>
      <c r="G16" s="119"/>
      <c r="H16" s="119"/>
      <c r="I16" s="119"/>
      <c r="J16" s="119"/>
      <c r="K16" s="119"/>
      <c r="L16" s="119"/>
      <c r="M16" s="119"/>
    </row>
    <row r="17" spans="1:13" s="120" customFormat="1" ht="18.75" customHeight="1">
      <c r="A17" s="124">
        <v>4</v>
      </c>
      <c r="B17" s="112" t="s">
        <v>104</v>
      </c>
      <c r="C17" s="113">
        <v>369.6</v>
      </c>
      <c r="D17" s="113">
        <v>391.3</v>
      </c>
      <c r="E17" s="115">
        <f t="shared" si="0"/>
        <v>21.699999999999989</v>
      </c>
      <c r="F17" s="118"/>
      <c r="G17" s="119"/>
      <c r="H17" s="119"/>
      <c r="I17" s="119"/>
      <c r="J17" s="119"/>
      <c r="K17" s="119"/>
      <c r="L17" s="119"/>
      <c r="M17" s="119"/>
    </row>
    <row r="18" spans="1:13" s="120" customFormat="1" ht="18.75" hidden="1" customHeight="1">
      <c r="A18" s="124">
        <v>9</v>
      </c>
      <c r="B18" s="125" t="s">
        <v>138</v>
      </c>
      <c r="C18" s="136">
        <f>SUM(C19:C20)</f>
        <v>0</v>
      </c>
      <c r="D18" s="136">
        <f>SUM(D19:D20)</f>
        <v>0</v>
      </c>
      <c r="E18" s="115">
        <f t="shared" si="0"/>
        <v>0</v>
      </c>
      <c r="F18" s="118"/>
      <c r="G18" s="119"/>
      <c r="H18" s="119"/>
      <c r="I18" s="119"/>
      <c r="J18" s="119"/>
      <c r="K18" s="119"/>
      <c r="L18" s="119"/>
      <c r="M18" s="119"/>
    </row>
    <row r="19" spans="1:13" ht="18.75" hidden="1" customHeight="1">
      <c r="A19" s="45">
        <v>9.1</v>
      </c>
      <c r="B19" s="51" t="s">
        <v>105</v>
      </c>
      <c r="C19" s="49"/>
      <c r="D19" s="49"/>
      <c r="E19" s="46">
        <f t="shared" si="0"/>
        <v>0</v>
      </c>
      <c r="F19" s="118" t="s">
        <v>106</v>
      </c>
    </row>
    <row r="20" spans="1:13" ht="18.75" hidden="1" customHeight="1">
      <c r="A20" s="45">
        <v>9.1999999999999993</v>
      </c>
      <c r="B20" s="51" t="s">
        <v>107</v>
      </c>
      <c r="C20" s="49"/>
      <c r="D20" s="49"/>
      <c r="E20" s="46">
        <f t="shared" si="0"/>
        <v>0</v>
      </c>
      <c r="F20" s="118" t="s">
        <v>108</v>
      </c>
    </row>
    <row r="21" spans="1:13" s="120" customFormat="1" ht="18.75" hidden="1" customHeight="1">
      <c r="A21" s="124">
        <v>10</v>
      </c>
      <c r="B21" s="112" t="s">
        <v>10</v>
      </c>
      <c r="C21" s="113"/>
      <c r="D21" s="113"/>
      <c r="E21" s="115">
        <f t="shared" si="0"/>
        <v>0</v>
      </c>
      <c r="F21" s="118"/>
      <c r="G21" s="119"/>
      <c r="H21" s="119"/>
      <c r="I21" s="119"/>
      <c r="J21" s="119"/>
      <c r="K21" s="119"/>
      <c r="L21" s="119"/>
      <c r="M21" s="119"/>
    </row>
    <row r="22" spans="1:13" s="120" customFormat="1" ht="18.75" customHeight="1">
      <c r="A22" s="127">
        <v>5</v>
      </c>
      <c r="B22" s="111" t="s">
        <v>261</v>
      </c>
      <c r="C22" s="113">
        <v>17.5</v>
      </c>
      <c r="D22" s="113"/>
      <c r="E22" s="114">
        <f>D22-C22</f>
        <v>-17.5</v>
      </c>
      <c r="F22" s="118"/>
      <c r="G22" s="119"/>
      <c r="H22" s="119"/>
      <c r="I22" s="119"/>
      <c r="J22" s="119"/>
      <c r="K22" s="119"/>
      <c r="L22" s="119"/>
      <c r="M22" s="119"/>
    </row>
    <row r="23" spans="1:13" s="120" customFormat="1" ht="18.75" hidden="1" customHeight="1">
      <c r="A23" s="124">
        <v>12</v>
      </c>
      <c r="B23" s="111"/>
      <c r="C23" s="113"/>
      <c r="D23" s="113"/>
      <c r="E23" s="114">
        <f>D23-C23</f>
        <v>0</v>
      </c>
      <c r="F23" s="118" t="s">
        <v>109</v>
      </c>
      <c r="G23" s="119"/>
      <c r="H23" s="119"/>
      <c r="I23" s="119"/>
      <c r="J23" s="119"/>
      <c r="K23" s="119"/>
      <c r="L23" s="119"/>
      <c r="M23" s="119"/>
    </row>
    <row r="24" spans="1:13" s="38" customFormat="1" ht="29.25" customHeight="1">
      <c r="A24" s="129" t="s">
        <v>11</v>
      </c>
      <c r="B24" s="123" t="s">
        <v>193</v>
      </c>
      <c r="C24" s="130">
        <f>SUM(C25,C29:C34,C38:C62,C64:C67)</f>
        <v>82683.7</v>
      </c>
      <c r="D24" s="130">
        <f>SUM(D25,D29:D34,D38:D62,D64:D67)</f>
        <v>83382.299999999988</v>
      </c>
      <c r="E24" s="122">
        <f t="shared" si="0"/>
        <v>698.59999999999127</v>
      </c>
      <c r="F24" s="126"/>
      <c r="G24" s="37"/>
      <c r="H24" s="37"/>
      <c r="I24" s="37"/>
      <c r="J24" s="37"/>
      <c r="K24" s="37"/>
      <c r="L24" s="37"/>
      <c r="M24" s="37"/>
    </row>
    <row r="25" spans="1:13" s="120" customFormat="1" ht="21" customHeight="1">
      <c r="A25" s="124">
        <v>1</v>
      </c>
      <c r="B25" s="111" t="s">
        <v>12</v>
      </c>
      <c r="C25" s="113">
        <v>71159.3</v>
      </c>
      <c r="D25" s="113">
        <v>71389.399999999994</v>
      </c>
      <c r="E25" s="115">
        <f t="shared" si="0"/>
        <v>230.09999999999127</v>
      </c>
      <c r="F25" s="118"/>
      <c r="G25" s="119"/>
      <c r="H25" s="119"/>
      <c r="I25" s="119"/>
      <c r="J25" s="119"/>
      <c r="K25" s="119"/>
      <c r="L25" s="119"/>
      <c r="M25" s="119"/>
    </row>
    <row r="26" spans="1:13" ht="21" hidden="1" customHeight="1">
      <c r="A26" s="45">
        <v>1.1000000000000001</v>
      </c>
      <c r="B26" s="50" t="s">
        <v>71</v>
      </c>
      <c r="C26" s="49"/>
      <c r="D26" s="49"/>
      <c r="E26" s="46">
        <f t="shared" si="0"/>
        <v>0</v>
      </c>
      <c r="F26" s="43"/>
    </row>
    <row r="27" spans="1:13" ht="21" hidden="1" customHeight="1">
      <c r="A27" s="45">
        <v>1.2</v>
      </c>
      <c r="B27" s="88" t="s">
        <v>239</v>
      </c>
      <c r="C27" s="49"/>
      <c r="D27" s="49"/>
      <c r="E27" s="46">
        <f t="shared" si="0"/>
        <v>0</v>
      </c>
      <c r="F27" s="43"/>
    </row>
    <row r="28" spans="1:13" ht="21" customHeight="1">
      <c r="A28" s="45">
        <v>1.1000000000000001</v>
      </c>
      <c r="B28" s="50" t="s">
        <v>13</v>
      </c>
      <c r="C28" s="49">
        <v>1000</v>
      </c>
      <c r="D28" s="49">
        <v>1500</v>
      </c>
      <c r="E28" s="46">
        <f t="shared" si="0"/>
        <v>500</v>
      </c>
      <c r="F28" s="43"/>
    </row>
    <row r="29" spans="1:13" s="120" customFormat="1" ht="21" customHeight="1">
      <c r="A29" s="124">
        <v>2</v>
      </c>
      <c r="B29" s="110" t="s">
        <v>15</v>
      </c>
      <c r="C29" s="113">
        <v>4263.8999999999996</v>
      </c>
      <c r="D29" s="113">
        <v>5200</v>
      </c>
      <c r="E29" s="115">
        <f t="shared" si="0"/>
        <v>936.10000000000036</v>
      </c>
      <c r="F29" s="118"/>
      <c r="G29" s="119"/>
      <c r="H29" s="119"/>
      <c r="I29" s="119"/>
      <c r="J29" s="119"/>
      <c r="K29" s="119"/>
      <c r="L29" s="119"/>
      <c r="M29" s="119"/>
    </row>
    <row r="30" spans="1:13" s="120" customFormat="1" ht="21" customHeight="1">
      <c r="A30" s="124">
        <v>3</v>
      </c>
      <c r="B30" s="112" t="s">
        <v>14</v>
      </c>
      <c r="C30" s="113">
        <v>1382.8</v>
      </c>
      <c r="D30" s="113">
        <v>1600</v>
      </c>
      <c r="E30" s="115">
        <f t="shared" si="0"/>
        <v>217.20000000000005</v>
      </c>
      <c r="F30" s="118"/>
      <c r="G30" s="119"/>
      <c r="H30" s="119"/>
      <c r="I30" s="119"/>
      <c r="J30" s="119"/>
      <c r="K30" s="119"/>
      <c r="L30" s="119"/>
      <c r="M30" s="119"/>
    </row>
    <row r="31" spans="1:13" s="120" customFormat="1" ht="21" customHeight="1">
      <c r="A31" s="124">
        <v>4</v>
      </c>
      <c r="B31" s="112" t="s">
        <v>17</v>
      </c>
      <c r="C31" s="113">
        <v>82.1</v>
      </c>
      <c r="D31" s="113">
        <v>100</v>
      </c>
      <c r="E31" s="115">
        <f t="shared" si="0"/>
        <v>17.900000000000006</v>
      </c>
      <c r="F31" s="118"/>
      <c r="G31" s="119"/>
      <c r="H31" s="119"/>
      <c r="I31" s="119"/>
      <c r="J31" s="119"/>
      <c r="K31" s="119"/>
      <c r="L31" s="119"/>
      <c r="M31" s="119"/>
    </row>
    <row r="32" spans="1:13" s="120" customFormat="1" ht="21" customHeight="1">
      <c r="A32" s="124">
        <v>5</v>
      </c>
      <c r="B32" s="110" t="s">
        <v>18</v>
      </c>
      <c r="C32" s="113">
        <v>100.8</v>
      </c>
      <c r="D32" s="113">
        <v>100.8</v>
      </c>
      <c r="E32" s="115">
        <f t="shared" si="0"/>
        <v>0</v>
      </c>
      <c r="F32" s="118"/>
      <c r="G32" s="119"/>
      <c r="H32" s="119"/>
      <c r="I32" s="119"/>
      <c r="J32" s="119"/>
      <c r="K32" s="119"/>
      <c r="L32" s="119"/>
      <c r="M32" s="119"/>
    </row>
    <row r="33" spans="1:13" s="120" customFormat="1" ht="21" customHeight="1">
      <c r="A33" s="124">
        <v>6</v>
      </c>
      <c r="B33" s="110" t="s">
        <v>19</v>
      </c>
      <c r="C33" s="113">
        <v>10</v>
      </c>
      <c r="D33" s="113">
        <v>40</v>
      </c>
      <c r="E33" s="115">
        <f t="shared" si="0"/>
        <v>30</v>
      </c>
      <c r="F33" s="118"/>
      <c r="G33" s="119"/>
      <c r="H33" s="119"/>
      <c r="I33" s="119"/>
      <c r="J33" s="119"/>
      <c r="K33" s="119"/>
      <c r="L33" s="119"/>
      <c r="M33" s="119"/>
    </row>
    <row r="34" spans="1:13" s="120" customFormat="1" ht="21" customHeight="1">
      <c r="A34" s="124">
        <v>7</v>
      </c>
      <c r="B34" s="112" t="s">
        <v>20</v>
      </c>
      <c r="C34" s="116">
        <f>SUM(C35:C37)</f>
        <v>131.5</v>
      </c>
      <c r="D34" s="116">
        <f>SUM(D35:D37)</f>
        <v>150</v>
      </c>
      <c r="E34" s="115">
        <f t="shared" si="0"/>
        <v>18.5</v>
      </c>
      <c r="F34" s="118"/>
      <c r="G34" s="119"/>
      <c r="H34" s="119"/>
      <c r="I34" s="119"/>
      <c r="J34" s="119"/>
      <c r="K34" s="119"/>
      <c r="L34" s="119"/>
      <c r="M34" s="119"/>
    </row>
    <row r="35" spans="1:13" ht="21" customHeight="1">
      <c r="A35" s="44">
        <v>7.1</v>
      </c>
      <c r="B35" s="50" t="s">
        <v>21</v>
      </c>
      <c r="C35" s="49">
        <v>58.8</v>
      </c>
      <c r="D35" s="113">
        <v>58.8</v>
      </c>
      <c r="E35" s="46">
        <f t="shared" si="0"/>
        <v>0</v>
      </c>
      <c r="F35" s="43"/>
    </row>
    <row r="36" spans="1:13" ht="21" customHeight="1">
      <c r="A36" s="44">
        <v>7.2</v>
      </c>
      <c r="B36" s="48" t="s">
        <v>22</v>
      </c>
      <c r="C36" s="49">
        <v>0.7</v>
      </c>
      <c r="D36" s="49">
        <v>19.2</v>
      </c>
      <c r="E36" s="46">
        <f t="shared" si="0"/>
        <v>18.5</v>
      </c>
      <c r="F36" s="43"/>
    </row>
    <row r="37" spans="1:13" ht="21" customHeight="1">
      <c r="A37" s="44">
        <v>7.3</v>
      </c>
      <c r="B37" s="48" t="s">
        <v>23</v>
      </c>
      <c r="C37" s="49">
        <v>72</v>
      </c>
      <c r="D37" s="49">
        <v>72</v>
      </c>
      <c r="E37" s="46">
        <f t="shared" si="0"/>
        <v>0</v>
      </c>
      <c r="F37" s="43"/>
    </row>
    <row r="38" spans="1:13" s="120" customFormat="1" ht="21" hidden="1" customHeight="1">
      <c r="A38" s="124">
        <v>8</v>
      </c>
      <c r="B38" s="110" t="s">
        <v>72</v>
      </c>
      <c r="C38" s="113"/>
      <c r="D38" s="49"/>
      <c r="E38" s="115">
        <f t="shared" si="0"/>
        <v>0</v>
      </c>
      <c r="F38" s="118"/>
      <c r="G38" s="119"/>
      <c r="H38" s="119"/>
      <c r="I38" s="119"/>
      <c r="J38" s="119"/>
      <c r="K38" s="119"/>
      <c r="L38" s="119"/>
      <c r="M38" s="119"/>
    </row>
    <row r="39" spans="1:13" s="120" customFormat="1" ht="21" hidden="1" customHeight="1">
      <c r="A39" s="124">
        <v>9</v>
      </c>
      <c r="B39" s="110" t="s">
        <v>24</v>
      </c>
      <c r="C39" s="113"/>
      <c r="D39" s="113"/>
      <c r="E39" s="115">
        <f t="shared" si="0"/>
        <v>0</v>
      </c>
      <c r="F39" s="118"/>
      <c r="G39" s="119"/>
      <c r="H39" s="119"/>
      <c r="I39" s="119"/>
      <c r="J39" s="119"/>
      <c r="K39" s="119"/>
      <c r="L39" s="119"/>
      <c r="M39" s="119"/>
    </row>
    <row r="40" spans="1:13" s="120" customFormat="1" ht="21" customHeight="1">
      <c r="A40" s="124">
        <v>8</v>
      </c>
      <c r="B40" s="110" t="s">
        <v>35</v>
      </c>
      <c r="C40" s="113">
        <v>600</v>
      </c>
      <c r="D40" s="113">
        <v>800</v>
      </c>
      <c r="E40" s="115">
        <f t="shared" si="0"/>
        <v>200</v>
      </c>
      <c r="F40" s="118"/>
      <c r="G40" s="119"/>
      <c r="H40" s="119"/>
      <c r="I40" s="119"/>
      <c r="J40" s="119"/>
      <c r="K40" s="119"/>
      <c r="L40" s="119"/>
      <c r="M40" s="119"/>
    </row>
    <row r="41" spans="1:13" s="120" customFormat="1" ht="21" customHeight="1">
      <c r="A41" s="124">
        <v>9</v>
      </c>
      <c r="B41" s="110" t="s">
        <v>25</v>
      </c>
      <c r="C41" s="113">
        <v>397</v>
      </c>
      <c r="D41" s="113">
        <v>500</v>
      </c>
      <c r="E41" s="115">
        <f t="shared" si="0"/>
        <v>103</v>
      </c>
      <c r="F41" s="118"/>
      <c r="G41" s="119"/>
      <c r="H41" s="119"/>
      <c r="I41" s="119"/>
      <c r="J41" s="119"/>
      <c r="K41" s="119"/>
      <c r="L41" s="119"/>
      <c r="M41" s="119"/>
    </row>
    <row r="42" spans="1:13" s="120" customFormat="1" ht="21" customHeight="1">
      <c r="A42" s="124">
        <v>10</v>
      </c>
      <c r="B42" s="110" t="s">
        <v>110</v>
      </c>
      <c r="C42" s="113">
        <v>100</v>
      </c>
      <c r="D42" s="113">
        <v>100</v>
      </c>
      <c r="E42" s="115">
        <f t="shared" si="0"/>
        <v>0</v>
      </c>
      <c r="F42" s="118"/>
      <c r="G42" s="119"/>
      <c r="H42" s="119"/>
      <c r="I42" s="119"/>
      <c r="J42" s="119"/>
      <c r="K42" s="119"/>
      <c r="L42" s="119"/>
      <c r="M42" s="119"/>
    </row>
    <row r="43" spans="1:13" s="120" customFormat="1" ht="21" customHeight="1">
      <c r="A43" s="124">
        <v>11</v>
      </c>
      <c r="B43" s="110" t="s">
        <v>60</v>
      </c>
      <c r="C43" s="113">
        <v>87.9</v>
      </c>
      <c r="D43" s="113">
        <v>200</v>
      </c>
      <c r="E43" s="115">
        <f t="shared" si="0"/>
        <v>112.1</v>
      </c>
      <c r="F43" s="118"/>
      <c r="G43" s="119"/>
      <c r="H43" s="119"/>
      <c r="I43" s="119"/>
      <c r="J43" s="119"/>
      <c r="K43" s="119"/>
      <c r="L43" s="119"/>
      <c r="M43" s="119"/>
    </row>
    <row r="44" spans="1:13" s="120" customFormat="1" ht="21" hidden="1" customHeight="1">
      <c r="A44" s="124">
        <v>14</v>
      </c>
      <c r="B44" s="110" t="s">
        <v>16</v>
      </c>
      <c r="C44" s="113"/>
      <c r="D44" s="113"/>
      <c r="E44" s="115">
        <f t="shared" si="0"/>
        <v>0</v>
      </c>
      <c r="F44" s="118"/>
      <c r="G44" s="119"/>
      <c r="H44" s="119"/>
      <c r="I44" s="119"/>
      <c r="J44" s="119"/>
      <c r="K44" s="119"/>
      <c r="L44" s="119"/>
      <c r="M44" s="119"/>
    </row>
    <row r="45" spans="1:13" s="120" customFormat="1" ht="21" hidden="1" customHeight="1">
      <c r="A45" s="124">
        <v>15</v>
      </c>
      <c r="B45" s="110" t="s">
        <v>73</v>
      </c>
      <c r="C45" s="113"/>
      <c r="D45" s="113"/>
      <c r="E45" s="115">
        <f t="shared" si="0"/>
        <v>0</v>
      </c>
      <c r="F45" s="118"/>
      <c r="G45" s="119"/>
      <c r="H45" s="119"/>
      <c r="I45" s="119"/>
      <c r="J45" s="119"/>
      <c r="K45" s="119"/>
      <c r="L45" s="119"/>
      <c r="M45" s="119"/>
    </row>
    <row r="46" spans="1:13" s="120" customFormat="1" ht="21" customHeight="1">
      <c r="A46" s="124">
        <v>12</v>
      </c>
      <c r="B46" s="110" t="s">
        <v>26</v>
      </c>
      <c r="C46" s="114">
        <v>982</v>
      </c>
      <c r="D46" s="114"/>
      <c r="E46" s="115">
        <f t="shared" si="0"/>
        <v>-982</v>
      </c>
      <c r="F46" s="118"/>
      <c r="G46" s="119"/>
      <c r="H46" s="119"/>
      <c r="I46" s="119"/>
      <c r="J46" s="119"/>
      <c r="K46" s="119"/>
      <c r="L46" s="119"/>
      <c r="M46" s="119"/>
    </row>
    <row r="47" spans="1:13" s="120" customFormat="1" ht="21" customHeight="1">
      <c r="A47" s="124">
        <v>13</v>
      </c>
      <c r="B47" s="110" t="s">
        <v>27</v>
      </c>
      <c r="C47" s="114">
        <v>212.3</v>
      </c>
      <c r="D47" s="114">
        <v>226</v>
      </c>
      <c r="E47" s="115">
        <f t="shared" si="0"/>
        <v>13.699999999999989</v>
      </c>
      <c r="F47" s="118"/>
      <c r="G47" s="119"/>
      <c r="H47" s="119"/>
      <c r="I47" s="119"/>
      <c r="J47" s="119"/>
      <c r="K47" s="119"/>
      <c r="L47" s="119"/>
      <c r="M47" s="119"/>
    </row>
    <row r="48" spans="1:13" s="120" customFormat="1" ht="21" hidden="1" customHeight="1">
      <c r="A48" s="124">
        <v>18</v>
      </c>
      <c r="B48" s="110" t="s">
        <v>95</v>
      </c>
      <c r="C48" s="114"/>
      <c r="D48" s="114"/>
      <c r="E48" s="115">
        <f t="shared" si="0"/>
        <v>0</v>
      </c>
      <c r="F48" s="118"/>
      <c r="G48" s="119"/>
      <c r="H48" s="119"/>
      <c r="I48" s="119"/>
      <c r="J48" s="119"/>
      <c r="K48" s="119"/>
      <c r="L48" s="119"/>
      <c r="M48" s="119"/>
    </row>
    <row r="49" spans="1:13" s="120" customFormat="1" ht="21" customHeight="1">
      <c r="A49" s="124">
        <v>14</v>
      </c>
      <c r="B49" s="110" t="s">
        <v>68</v>
      </c>
      <c r="C49" s="113">
        <v>2180.3000000000002</v>
      </c>
      <c r="D49" s="113">
        <v>1500</v>
      </c>
      <c r="E49" s="115">
        <f t="shared" si="0"/>
        <v>-680.30000000000018</v>
      </c>
      <c r="F49" s="118"/>
      <c r="G49" s="119"/>
      <c r="H49" s="119"/>
      <c r="I49" s="119"/>
      <c r="J49" s="119"/>
      <c r="K49" s="119"/>
      <c r="L49" s="119"/>
      <c r="M49" s="119"/>
    </row>
    <row r="50" spans="1:13" s="120" customFormat="1" ht="21" customHeight="1">
      <c r="A50" s="124">
        <v>15</v>
      </c>
      <c r="B50" s="110" t="s">
        <v>56</v>
      </c>
      <c r="C50" s="114">
        <v>200</v>
      </c>
      <c r="D50" s="114">
        <v>200</v>
      </c>
      <c r="E50" s="115">
        <f t="shared" si="0"/>
        <v>0</v>
      </c>
      <c r="F50" s="118"/>
      <c r="G50" s="119"/>
      <c r="H50" s="119"/>
      <c r="I50" s="119"/>
      <c r="J50" s="119"/>
      <c r="K50" s="119"/>
      <c r="L50" s="119"/>
      <c r="M50" s="119"/>
    </row>
    <row r="51" spans="1:13" s="120" customFormat="1" ht="21.75" customHeight="1">
      <c r="A51" s="124">
        <v>16</v>
      </c>
      <c r="B51" s="109" t="s">
        <v>111</v>
      </c>
      <c r="C51" s="114">
        <v>200</v>
      </c>
      <c r="D51" s="114">
        <v>200</v>
      </c>
      <c r="E51" s="115">
        <f t="shared" si="0"/>
        <v>0</v>
      </c>
      <c r="F51" s="118"/>
      <c r="G51" s="119"/>
      <c r="H51" s="119"/>
      <c r="I51" s="119"/>
      <c r="J51" s="119"/>
      <c r="K51" s="119"/>
      <c r="L51" s="119"/>
      <c r="M51" s="119"/>
    </row>
    <row r="52" spans="1:13" s="120" customFormat="1" ht="23.25" customHeight="1">
      <c r="A52" s="124">
        <v>17</v>
      </c>
      <c r="B52" s="109" t="s">
        <v>112</v>
      </c>
      <c r="C52" s="114"/>
      <c r="D52" s="114">
        <v>105</v>
      </c>
      <c r="E52" s="115">
        <f t="shared" si="0"/>
        <v>105</v>
      </c>
      <c r="F52" s="78" t="s">
        <v>203</v>
      </c>
      <c r="G52" s="119"/>
      <c r="H52" s="119"/>
      <c r="I52" s="119"/>
      <c r="J52" s="119"/>
      <c r="K52" s="119"/>
      <c r="L52" s="119"/>
      <c r="M52" s="119"/>
    </row>
    <row r="53" spans="1:13" s="120" customFormat="1" ht="21" customHeight="1">
      <c r="A53" s="124">
        <v>18</v>
      </c>
      <c r="B53" s="109" t="s">
        <v>57</v>
      </c>
      <c r="C53" s="114">
        <v>3</v>
      </c>
      <c r="D53" s="114">
        <v>3</v>
      </c>
      <c r="E53" s="115">
        <f t="shared" si="0"/>
        <v>0</v>
      </c>
      <c r="F53" s="118"/>
      <c r="G53" s="119"/>
      <c r="H53" s="119"/>
      <c r="I53" s="119"/>
      <c r="J53" s="119"/>
      <c r="K53" s="119"/>
      <c r="L53" s="119"/>
      <c r="M53" s="119"/>
    </row>
    <row r="54" spans="1:13" s="120" customFormat="1" ht="21" customHeight="1">
      <c r="A54" s="124">
        <v>19</v>
      </c>
      <c r="B54" s="109" t="s">
        <v>58</v>
      </c>
      <c r="C54" s="114">
        <v>42.4</v>
      </c>
      <c r="D54" s="114">
        <v>50</v>
      </c>
      <c r="E54" s="115">
        <f t="shared" si="0"/>
        <v>7.6000000000000014</v>
      </c>
      <c r="F54" s="118"/>
      <c r="G54" s="119"/>
      <c r="H54" s="119"/>
      <c r="I54" s="119"/>
      <c r="J54" s="119"/>
      <c r="K54" s="119"/>
      <c r="L54" s="119"/>
      <c r="M54" s="119"/>
    </row>
    <row r="55" spans="1:13" s="120" customFormat="1" ht="21" customHeight="1">
      <c r="A55" s="124">
        <v>20</v>
      </c>
      <c r="B55" s="109" t="s">
        <v>59</v>
      </c>
      <c r="C55" s="114">
        <v>78</v>
      </c>
      <c r="D55" s="114">
        <v>82.4</v>
      </c>
      <c r="E55" s="115">
        <f t="shared" si="0"/>
        <v>4.4000000000000057</v>
      </c>
      <c r="F55" s="118"/>
      <c r="G55" s="119"/>
      <c r="H55" s="119"/>
      <c r="I55" s="119"/>
      <c r="J55" s="119"/>
      <c r="K55" s="119"/>
      <c r="L55" s="119"/>
      <c r="M55" s="119"/>
    </row>
    <row r="56" spans="1:13" s="120" customFormat="1" ht="21" customHeight="1">
      <c r="A56" s="124">
        <v>21</v>
      </c>
      <c r="B56" s="109" t="s">
        <v>92</v>
      </c>
      <c r="C56" s="114">
        <v>120</v>
      </c>
      <c r="D56" s="114">
        <v>300</v>
      </c>
      <c r="E56" s="115">
        <f t="shared" si="0"/>
        <v>180</v>
      </c>
      <c r="F56" s="118"/>
      <c r="G56" s="119"/>
      <c r="H56" s="119"/>
      <c r="I56" s="119"/>
      <c r="J56" s="119"/>
      <c r="K56" s="119"/>
      <c r="L56" s="119"/>
      <c r="M56" s="119"/>
    </row>
    <row r="57" spans="1:13" s="120" customFormat="1" ht="21" customHeight="1">
      <c r="A57" s="124">
        <v>22</v>
      </c>
      <c r="B57" s="109" t="s">
        <v>90</v>
      </c>
      <c r="C57" s="114">
        <v>150</v>
      </c>
      <c r="D57" s="114">
        <v>158.30000000000001</v>
      </c>
      <c r="E57" s="115">
        <f t="shared" si="0"/>
        <v>8.3000000000000114</v>
      </c>
      <c r="F57" s="118"/>
      <c r="G57" s="119"/>
      <c r="H57" s="119"/>
      <c r="I57" s="119"/>
      <c r="J57" s="119"/>
      <c r="K57" s="119"/>
      <c r="L57" s="119"/>
      <c r="M57" s="119"/>
    </row>
    <row r="58" spans="1:13" s="120" customFormat="1" ht="21" customHeight="1">
      <c r="A58" s="124">
        <v>23</v>
      </c>
      <c r="B58" s="110" t="s">
        <v>113</v>
      </c>
      <c r="C58" s="114">
        <v>21</v>
      </c>
      <c r="D58" s="114">
        <v>120</v>
      </c>
      <c r="E58" s="115">
        <f t="shared" si="0"/>
        <v>99</v>
      </c>
      <c r="F58" s="118"/>
      <c r="G58" s="119"/>
      <c r="H58" s="119"/>
      <c r="I58" s="119"/>
      <c r="J58" s="119"/>
      <c r="K58" s="119"/>
      <c r="L58" s="119"/>
      <c r="M58" s="119"/>
    </row>
    <row r="59" spans="1:13" s="120" customFormat="1" ht="21" customHeight="1">
      <c r="A59" s="124">
        <v>24</v>
      </c>
      <c r="B59" s="110" t="s">
        <v>114</v>
      </c>
      <c r="C59" s="114">
        <v>120</v>
      </c>
      <c r="D59" s="114">
        <v>120</v>
      </c>
      <c r="E59" s="117">
        <f t="shared" si="0"/>
        <v>0</v>
      </c>
      <c r="F59" s="118"/>
      <c r="G59" s="119"/>
      <c r="H59" s="119"/>
      <c r="I59" s="119"/>
      <c r="J59" s="119"/>
      <c r="K59" s="119"/>
      <c r="L59" s="119"/>
      <c r="M59" s="119"/>
    </row>
    <row r="60" spans="1:13" s="120" customFormat="1" ht="21" customHeight="1">
      <c r="A60" s="124">
        <v>25</v>
      </c>
      <c r="B60" s="108" t="s">
        <v>262</v>
      </c>
      <c r="C60" s="114">
        <v>17.5</v>
      </c>
      <c r="D60" s="114"/>
      <c r="E60" s="114">
        <f>D60-C60</f>
        <v>-17.5</v>
      </c>
      <c r="F60" s="118"/>
      <c r="G60" s="119"/>
      <c r="H60" s="119"/>
      <c r="I60" s="119"/>
      <c r="J60" s="119"/>
      <c r="K60" s="119"/>
      <c r="L60" s="119"/>
      <c r="M60" s="119"/>
    </row>
    <row r="61" spans="1:13" s="120" customFormat="1" ht="21" customHeight="1">
      <c r="A61" s="124">
        <v>26</v>
      </c>
      <c r="B61" s="108" t="s">
        <v>267</v>
      </c>
      <c r="C61" s="114"/>
      <c r="D61" s="114">
        <v>51</v>
      </c>
      <c r="E61" s="114">
        <f>D61-C61</f>
        <v>51</v>
      </c>
      <c r="F61" s="118" t="s">
        <v>115</v>
      </c>
      <c r="G61" s="119"/>
      <c r="H61" s="119"/>
      <c r="I61" s="119"/>
      <c r="J61" s="119"/>
      <c r="K61" s="119"/>
      <c r="L61" s="119"/>
      <c r="M61" s="119"/>
    </row>
    <row r="62" spans="1:13" s="120" customFormat="1" ht="21" hidden="1" customHeight="1">
      <c r="A62" s="124">
        <v>32</v>
      </c>
      <c r="B62" s="108" t="s">
        <v>28</v>
      </c>
      <c r="C62" s="114"/>
      <c r="D62" s="114"/>
      <c r="E62" s="115">
        <f t="shared" si="0"/>
        <v>0</v>
      </c>
      <c r="F62" s="118"/>
      <c r="G62" s="119"/>
      <c r="H62" s="119"/>
      <c r="I62" s="119"/>
      <c r="J62" s="119"/>
      <c r="K62" s="119"/>
      <c r="L62" s="119"/>
      <c r="M62" s="119"/>
    </row>
    <row r="63" spans="1:13" ht="21" hidden="1" customHeight="1">
      <c r="A63" s="45">
        <v>32.1</v>
      </c>
      <c r="B63" s="48" t="s">
        <v>116</v>
      </c>
      <c r="C63" s="45"/>
      <c r="D63" s="45"/>
      <c r="E63" s="46">
        <f t="shared" si="0"/>
        <v>0</v>
      </c>
      <c r="F63" s="43"/>
    </row>
    <row r="64" spans="1:13" s="120" customFormat="1" ht="21" hidden="1" customHeight="1">
      <c r="A64" s="124">
        <v>33</v>
      </c>
      <c r="B64" s="128" t="s">
        <v>117</v>
      </c>
      <c r="C64" s="113"/>
      <c r="D64" s="114"/>
      <c r="E64" s="115">
        <f t="shared" si="0"/>
        <v>0</v>
      </c>
      <c r="F64" s="118"/>
      <c r="G64" s="119"/>
      <c r="H64" s="119"/>
      <c r="I64" s="119"/>
      <c r="J64" s="119"/>
      <c r="K64" s="119"/>
      <c r="L64" s="119"/>
      <c r="M64" s="119"/>
    </row>
    <row r="65" spans="1:14" s="120" customFormat="1" ht="21" customHeight="1">
      <c r="A65" s="124">
        <v>27</v>
      </c>
      <c r="B65" s="128" t="s">
        <v>118</v>
      </c>
      <c r="C65" s="113">
        <v>12</v>
      </c>
      <c r="D65" s="114">
        <v>27</v>
      </c>
      <c r="E65" s="115">
        <f t="shared" si="0"/>
        <v>15</v>
      </c>
      <c r="F65" s="118"/>
      <c r="G65" s="119"/>
      <c r="H65" s="119"/>
      <c r="I65" s="119"/>
      <c r="J65" s="119"/>
      <c r="K65" s="119"/>
      <c r="L65" s="119"/>
      <c r="M65" s="119"/>
    </row>
    <row r="66" spans="1:14" s="120" customFormat="1" ht="21" customHeight="1">
      <c r="A66" s="124">
        <v>28</v>
      </c>
      <c r="B66" s="110" t="s">
        <v>29</v>
      </c>
      <c r="C66" s="114">
        <v>29.9</v>
      </c>
      <c r="D66" s="114"/>
      <c r="E66" s="115">
        <f>D66-C66</f>
        <v>-29.9</v>
      </c>
      <c r="F66" s="118"/>
      <c r="G66" s="119"/>
      <c r="H66" s="119"/>
      <c r="I66" s="119"/>
      <c r="J66" s="119"/>
      <c r="K66" s="119"/>
      <c r="L66" s="119"/>
      <c r="M66" s="119"/>
    </row>
    <row r="67" spans="1:14" s="120" customFormat="1" ht="21" customHeight="1">
      <c r="A67" s="124">
        <v>29</v>
      </c>
      <c r="B67" s="110" t="s">
        <v>96</v>
      </c>
      <c r="C67" s="114"/>
      <c r="D67" s="114">
        <v>59.4</v>
      </c>
      <c r="E67" s="115">
        <f t="shared" si="0"/>
        <v>59.4</v>
      </c>
      <c r="F67" s="118"/>
      <c r="G67" s="119"/>
      <c r="H67" s="119"/>
      <c r="I67" s="119"/>
      <c r="J67" s="119"/>
      <c r="K67" s="119"/>
      <c r="L67" s="119"/>
      <c r="M67" s="119"/>
    </row>
    <row r="68" spans="1:14" s="54" customFormat="1" ht="24.75" customHeight="1">
      <c r="A68" s="42"/>
      <c r="B68" s="121" t="s">
        <v>119</v>
      </c>
      <c r="C68" s="122">
        <f>C6-C24</f>
        <v>1988.9000000000087</v>
      </c>
      <c r="D68" s="122">
        <f>D6-D24</f>
        <v>0</v>
      </c>
      <c r="E68" s="122">
        <f t="shared" si="0"/>
        <v>-1988.9000000000087</v>
      </c>
      <c r="F68" s="52"/>
      <c r="G68" s="53"/>
      <c r="H68" s="53"/>
      <c r="I68" s="53"/>
      <c r="J68" s="53"/>
      <c r="K68" s="53"/>
      <c r="L68" s="53"/>
      <c r="M68" s="53"/>
    </row>
    <row r="69" spans="1:14" s="54" customFormat="1" ht="24.75" customHeight="1">
      <c r="A69" s="55"/>
      <c r="B69" s="56"/>
      <c r="C69" s="57"/>
      <c r="D69" s="57"/>
      <c r="E69" s="57"/>
      <c r="F69" s="52"/>
      <c r="G69" s="53"/>
      <c r="H69" s="53"/>
      <c r="I69" s="53"/>
      <c r="J69" s="53"/>
      <c r="K69" s="53"/>
      <c r="L69" s="53"/>
      <c r="M69" s="53"/>
    </row>
    <row r="70" spans="1:14" ht="18" customHeight="1">
      <c r="B70" s="58"/>
      <c r="C70" s="58"/>
      <c r="D70" s="58"/>
      <c r="E70" s="58"/>
      <c r="F70" s="43"/>
    </row>
    <row r="71" spans="1:14" ht="18" customHeight="1">
      <c r="B71" s="58"/>
      <c r="C71" s="58"/>
      <c r="D71" s="58"/>
      <c r="E71" s="58"/>
      <c r="F71" s="43"/>
    </row>
    <row r="72" spans="1:14" ht="18" customHeight="1">
      <c r="B72" s="58"/>
      <c r="C72" s="58"/>
      <c r="D72" s="58"/>
      <c r="E72" s="58"/>
      <c r="F72" s="43"/>
    </row>
    <row r="73" spans="1:14" ht="21.75" customHeight="1">
      <c r="B73" s="60" t="s">
        <v>2</v>
      </c>
      <c r="C73" s="61"/>
      <c r="D73" s="411" t="s">
        <v>258</v>
      </c>
      <c r="E73" s="411"/>
      <c r="F73" s="43"/>
    </row>
    <row r="74" spans="1:14" ht="9.75" customHeight="1">
      <c r="B74" s="62"/>
      <c r="C74" s="58"/>
      <c r="D74" s="419" t="s">
        <v>5</v>
      </c>
      <c r="E74" s="419"/>
      <c r="F74" s="43"/>
    </row>
    <row r="75" spans="1:14" ht="23.25" customHeight="1">
      <c r="B75" s="62"/>
      <c r="C75" s="58"/>
      <c r="D75" s="63"/>
      <c r="E75" s="63"/>
      <c r="F75" s="43"/>
    </row>
    <row r="76" spans="1:14" ht="21" customHeight="1">
      <c r="B76" s="60" t="s">
        <v>6</v>
      </c>
      <c r="C76" s="61"/>
      <c r="D76" s="410" t="s">
        <v>259</v>
      </c>
      <c r="E76" s="410"/>
      <c r="F76" s="43"/>
    </row>
    <row r="77" spans="1:14" ht="11.25" customHeight="1">
      <c r="B77" s="58"/>
      <c r="C77" s="58"/>
      <c r="D77" s="419" t="s">
        <v>5</v>
      </c>
      <c r="E77" s="419"/>
      <c r="F77" s="43"/>
    </row>
    <row r="78" spans="1:14" s="35" customFormat="1">
      <c r="A78" s="40"/>
      <c r="B78" s="64" t="s">
        <v>1</v>
      </c>
      <c r="C78" s="58"/>
      <c r="D78" s="58"/>
      <c r="E78" s="58"/>
      <c r="F78" s="43"/>
      <c r="N78" s="36"/>
    </row>
    <row r="79" spans="1:14" s="35" customFormat="1">
      <c r="A79" s="40"/>
      <c r="B79" s="58"/>
      <c r="C79" s="58"/>
      <c r="D79" s="58"/>
      <c r="E79" s="58"/>
      <c r="F79" s="43"/>
      <c r="N79" s="36"/>
    </row>
    <row r="80" spans="1:14" s="35" customFormat="1">
      <c r="A80" s="40"/>
      <c r="B80" s="58"/>
      <c r="C80" s="58"/>
      <c r="D80" s="58"/>
      <c r="E80" s="58"/>
      <c r="F80" s="43"/>
      <c r="N80" s="36"/>
    </row>
    <row r="81" spans="1:14" s="35" customFormat="1">
      <c r="A81" s="40"/>
      <c r="B81" s="58"/>
      <c r="C81" s="58"/>
      <c r="D81" s="58"/>
      <c r="E81" s="58"/>
      <c r="F81" s="43"/>
      <c r="N81" s="36"/>
    </row>
    <row r="82" spans="1:14" s="35" customFormat="1">
      <c r="A82" s="40"/>
      <c r="B82" s="58"/>
      <c r="C82" s="58"/>
      <c r="D82" s="58"/>
      <c r="E82" s="58"/>
      <c r="F82" s="43"/>
      <c r="N82" s="36"/>
    </row>
    <row r="83" spans="1:14" s="35" customFormat="1">
      <c r="A83" s="40"/>
      <c r="B83" s="58"/>
      <c r="C83" s="58"/>
      <c r="D83" s="58"/>
      <c r="E83" s="58"/>
      <c r="N83" s="36"/>
    </row>
    <row r="84" spans="1:14" s="35" customFormat="1">
      <c r="A84" s="40"/>
      <c r="B84" s="58"/>
      <c r="C84" s="58"/>
      <c r="D84" s="58"/>
      <c r="E84" s="58"/>
      <c r="N84" s="36"/>
    </row>
    <row r="85" spans="1:14" s="35" customFormat="1">
      <c r="A85" s="40"/>
      <c r="B85" s="58"/>
      <c r="C85" s="58"/>
      <c r="D85" s="58"/>
      <c r="E85" s="58"/>
      <c r="N85" s="36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D77:E77"/>
    <mergeCell ref="A1:E1"/>
    <mergeCell ref="A2:E2"/>
    <mergeCell ref="A3:E3"/>
    <mergeCell ref="D73:E73"/>
    <mergeCell ref="D74:E74"/>
    <mergeCell ref="D76:E76"/>
  </mergeCells>
  <pageMargins left="0.25" right="0.24" top="0.23622047244094491" bottom="0.23622047244094491" header="0.19685039370078741" footer="0.19685039370078741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29"/>
  <sheetViews>
    <sheetView view="pageBreakPreview" zoomScaleSheetLayoutView="100" workbookViewId="0">
      <selection activeCell="A3" sqref="A3:E3"/>
    </sheetView>
  </sheetViews>
  <sheetFormatPr defaultRowHeight="13.5"/>
  <cols>
    <col min="1" max="1" width="6" style="36" customWidth="1"/>
    <col min="2" max="2" width="57" style="36" customWidth="1"/>
    <col min="3" max="3" width="17" style="36" customWidth="1"/>
    <col min="4" max="4" width="17.5703125" style="36" customWidth="1"/>
    <col min="5" max="5" width="13.85546875" style="36" customWidth="1"/>
    <col min="6" max="6" width="9.140625" style="230"/>
    <col min="7" max="7" width="23.140625" style="216" customWidth="1"/>
    <col min="8" max="12" width="9.140625" style="216"/>
    <col min="13" max="19" width="9.140625" style="224"/>
    <col min="20" max="16384" width="9.140625" style="36"/>
  </cols>
  <sheetData>
    <row r="1" spans="1:19" ht="16.5" customHeight="1">
      <c r="A1" s="420" t="s">
        <v>120</v>
      </c>
      <c r="B1" s="420"/>
      <c r="C1" s="420"/>
      <c r="D1" s="420"/>
      <c r="E1" s="420"/>
    </row>
    <row r="2" spans="1:19" s="38" customFormat="1" ht="26.25" customHeight="1">
      <c r="A2" s="414" t="s">
        <v>257</v>
      </c>
      <c r="B2" s="414"/>
      <c r="C2" s="414"/>
      <c r="D2" s="414"/>
      <c r="E2" s="414"/>
      <c r="F2" s="206"/>
      <c r="G2" s="8"/>
      <c r="H2" s="217"/>
      <c r="I2" s="217"/>
      <c r="J2" s="217"/>
      <c r="K2" s="217"/>
      <c r="L2" s="217"/>
      <c r="M2" s="225"/>
      <c r="N2" s="225"/>
      <c r="O2" s="225"/>
      <c r="P2" s="225"/>
      <c r="Q2" s="225"/>
      <c r="R2" s="225"/>
      <c r="S2" s="225"/>
    </row>
    <row r="3" spans="1:19" ht="38.25" customHeight="1">
      <c r="A3" s="421" t="s">
        <v>274</v>
      </c>
      <c r="B3" s="421"/>
      <c r="C3" s="421"/>
      <c r="D3" s="421"/>
      <c r="E3" s="421"/>
      <c r="F3" s="231"/>
      <c r="G3" s="218"/>
      <c r="H3" s="218"/>
      <c r="I3" s="218"/>
      <c r="J3" s="218"/>
      <c r="K3" s="218"/>
    </row>
    <row r="4" spans="1:19" s="38" customFormat="1" ht="17.25" customHeight="1">
      <c r="A4" s="20"/>
      <c r="B4" s="20"/>
      <c r="E4" s="21" t="s">
        <v>55</v>
      </c>
      <c r="F4" s="232"/>
      <c r="G4" s="217"/>
      <c r="H4" s="217"/>
      <c r="I4" s="217"/>
      <c r="J4" s="217"/>
      <c r="K4" s="217"/>
      <c r="L4" s="217"/>
      <c r="M4" s="225"/>
      <c r="N4" s="225"/>
      <c r="O4" s="225"/>
      <c r="P4" s="225"/>
      <c r="Q4" s="225"/>
      <c r="R4" s="225"/>
      <c r="S4" s="225"/>
    </row>
    <row r="5" spans="1:19" s="47" customFormat="1" ht="73.5" customHeight="1">
      <c r="A5" s="183" t="s">
        <v>3</v>
      </c>
      <c r="B5" s="185" t="s">
        <v>38</v>
      </c>
      <c r="C5" s="68" t="s">
        <v>133</v>
      </c>
      <c r="D5" s="68" t="s">
        <v>134</v>
      </c>
      <c r="E5" s="184" t="s">
        <v>64</v>
      </c>
      <c r="F5" s="233"/>
      <c r="G5" s="219"/>
      <c r="H5" s="219"/>
      <c r="I5" s="219"/>
      <c r="J5" s="219"/>
      <c r="K5" s="219"/>
      <c r="L5" s="219"/>
      <c r="M5" s="226"/>
      <c r="N5" s="226"/>
      <c r="O5" s="226"/>
      <c r="P5" s="226"/>
      <c r="Q5" s="226"/>
      <c r="R5" s="226"/>
      <c r="S5" s="226"/>
    </row>
    <row r="6" spans="1:19" s="38" customFormat="1" ht="41.25" customHeight="1">
      <c r="A6" s="22" t="s">
        <v>7</v>
      </c>
      <c r="B6" s="23" t="s">
        <v>39</v>
      </c>
      <c r="C6" s="24">
        <v>8322.9</v>
      </c>
      <c r="D6" s="24">
        <v>7052</v>
      </c>
      <c r="E6" s="25">
        <f t="shared" ref="E6:E70" si="0">D6-C6</f>
        <v>-1270.8999999999996</v>
      </c>
      <c r="F6" s="232"/>
      <c r="G6" s="217"/>
      <c r="H6" s="217"/>
      <c r="I6" s="217"/>
      <c r="J6" s="217"/>
      <c r="K6" s="217"/>
      <c r="L6" s="217"/>
      <c r="M6" s="225"/>
      <c r="N6" s="225"/>
      <c r="O6" s="225"/>
      <c r="P6" s="225"/>
      <c r="Q6" s="225"/>
      <c r="R6" s="225"/>
      <c r="S6" s="225"/>
    </row>
    <row r="7" spans="1:19" s="38" customFormat="1" ht="38.25" customHeight="1">
      <c r="A7" s="22" t="s">
        <v>11</v>
      </c>
      <c r="B7" s="23" t="s">
        <v>121</v>
      </c>
      <c r="C7" s="25">
        <f>SUM(C8,C12:C22)</f>
        <v>85107.7</v>
      </c>
      <c r="D7" s="25">
        <f>SUM(D8,D12:D22)</f>
        <v>83249.900000000009</v>
      </c>
      <c r="E7" s="25">
        <f>D7-C7</f>
        <v>-1857.7999999999884</v>
      </c>
      <c r="F7" s="232"/>
      <c r="G7" s="217"/>
      <c r="H7" s="217"/>
      <c r="I7" s="217"/>
      <c r="J7" s="217"/>
      <c r="K7" s="217"/>
      <c r="L7" s="217"/>
      <c r="M7" s="225"/>
      <c r="N7" s="225"/>
      <c r="O7" s="225"/>
      <c r="P7" s="225"/>
      <c r="Q7" s="225"/>
      <c r="R7" s="225"/>
      <c r="S7" s="225"/>
    </row>
    <row r="8" spans="1:19" s="120" customFormat="1" ht="17.25" customHeight="1">
      <c r="A8" s="124">
        <v>1</v>
      </c>
      <c r="B8" s="108" t="s">
        <v>85</v>
      </c>
      <c r="C8" s="141">
        <v>81955.899999999994</v>
      </c>
      <c r="D8" s="141">
        <v>81486.5</v>
      </c>
      <c r="E8" s="142">
        <f>D8-C8</f>
        <v>-469.39999999999418</v>
      </c>
      <c r="F8" s="234"/>
      <c r="G8" s="220"/>
      <c r="H8" s="220"/>
      <c r="I8" s="220"/>
      <c r="J8" s="220"/>
      <c r="K8" s="220"/>
      <c r="L8" s="220"/>
      <c r="M8" s="227"/>
      <c r="N8" s="227"/>
      <c r="O8" s="227"/>
      <c r="P8" s="227"/>
      <c r="Q8" s="227"/>
      <c r="R8" s="227"/>
      <c r="S8" s="227"/>
    </row>
    <row r="9" spans="1:19" ht="17.25" hidden="1" customHeight="1">
      <c r="A9" s="45">
        <v>1.1000000000000001</v>
      </c>
      <c r="B9" s="50" t="s">
        <v>69</v>
      </c>
      <c r="C9" s="26"/>
      <c r="D9" s="26"/>
      <c r="E9" s="27">
        <f t="shared" si="0"/>
        <v>0</v>
      </c>
    </row>
    <row r="10" spans="1:19" ht="17.25" hidden="1" customHeight="1">
      <c r="A10" s="45">
        <v>1.2</v>
      </c>
      <c r="B10" s="50" t="s">
        <v>97</v>
      </c>
      <c r="C10" s="26"/>
      <c r="D10" s="26"/>
      <c r="E10" s="27">
        <f t="shared" si="0"/>
        <v>0</v>
      </c>
    </row>
    <row r="11" spans="1:19" ht="17.25" customHeight="1">
      <c r="A11" s="45">
        <v>1.1000000000000001</v>
      </c>
      <c r="B11" s="50" t="s">
        <v>88</v>
      </c>
      <c r="C11" s="26">
        <v>150</v>
      </c>
      <c r="D11" s="26">
        <v>158.30000000000001</v>
      </c>
      <c r="E11" s="27">
        <f t="shared" si="0"/>
        <v>8.3000000000000114</v>
      </c>
    </row>
    <row r="12" spans="1:19" s="120" customFormat="1" ht="17.25" hidden="1" customHeight="1">
      <c r="A12" s="124">
        <v>2</v>
      </c>
      <c r="B12" s="110" t="s">
        <v>8</v>
      </c>
      <c r="C12" s="141"/>
      <c r="D12" s="141"/>
      <c r="E12" s="142">
        <f t="shared" si="0"/>
        <v>0</v>
      </c>
      <c r="F12" s="234"/>
      <c r="G12" s="220"/>
      <c r="H12" s="220"/>
      <c r="I12" s="220"/>
      <c r="J12" s="220"/>
      <c r="K12" s="220"/>
      <c r="L12" s="220"/>
      <c r="M12" s="227"/>
      <c r="N12" s="227"/>
      <c r="O12" s="227"/>
      <c r="P12" s="227"/>
      <c r="Q12" s="227"/>
      <c r="R12" s="227"/>
      <c r="S12" s="227"/>
    </row>
    <row r="13" spans="1:19" s="120" customFormat="1" ht="17.25" hidden="1" customHeight="1">
      <c r="A13" s="124">
        <v>3</v>
      </c>
      <c r="B13" s="110" t="s">
        <v>70</v>
      </c>
      <c r="C13" s="141"/>
      <c r="D13" s="141"/>
      <c r="E13" s="142">
        <f t="shared" si="0"/>
        <v>0</v>
      </c>
      <c r="F13" s="234"/>
      <c r="G13" s="220"/>
      <c r="H13" s="220"/>
      <c r="I13" s="220"/>
      <c r="J13" s="220"/>
      <c r="K13" s="220"/>
      <c r="L13" s="220"/>
      <c r="M13" s="227"/>
      <c r="N13" s="227"/>
      <c r="O13" s="227"/>
      <c r="P13" s="227"/>
      <c r="Q13" s="227"/>
      <c r="R13" s="227"/>
      <c r="S13" s="227"/>
    </row>
    <row r="14" spans="1:19" s="120" customFormat="1" ht="17.25" customHeight="1">
      <c r="A14" s="124">
        <v>2</v>
      </c>
      <c r="B14" s="112" t="s">
        <v>67</v>
      </c>
      <c r="C14" s="141">
        <v>134.19999999999999</v>
      </c>
      <c r="D14" s="141">
        <v>0</v>
      </c>
      <c r="E14" s="142">
        <f t="shared" si="0"/>
        <v>-134.19999999999999</v>
      </c>
      <c r="F14" s="234"/>
      <c r="G14" s="220"/>
      <c r="H14" s="220"/>
      <c r="I14" s="220"/>
      <c r="J14" s="220"/>
      <c r="K14" s="220"/>
      <c r="L14" s="220"/>
      <c r="M14" s="227"/>
      <c r="N14" s="227"/>
      <c r="O14" s="227"/>
      <c r="P14" s="227"/>
      <c r="Q14" s="227"/>
      <c r="R14" s="227"/>
      <c r="S14" s="227"/>
    </row>
    <row r="15" spans="1:19" s="120" customFormat="1" ht="17.25" customHeight="1">
      <c r="A15" s="124">
        <v>3</v>
      </c>
      <c r="B15" s="110" t="s">
        <v>91</v>
      </c>
      <c r="C15" s="141">
        <v>2308.3000000000002</v>
      </c>
      <c r="D15" s="141">
        <v>1372.1</v>
      </c>
      <c r="E15" s="142">
        <f t="shared" si="0"/>
        <v>-936.20000000000027</v>
      </c>
      <c r="F15" s="234"/>
      <c r="G15" s="220"/>
      <c r="H15" s="220"/>
      <c r="I15" s="220"/>
      <c r="J15" s="220"/>
      <c r="K15" s="220"/>
      <c r="L15" s="220"/>
      <c r="M15" s="227"/>
      <c r="N15" s="227"/>
      <c r="O15" s="227"/>
      <c r="P15" s="227"/>
      <c r="Q15" s="227"/>
      <c r="R15" s="227"/>
      <c r="S15" s="227"/>
    </row>
    <row r="16" spans="1:19" s="120" customFormat="1" ht="17.25" hidden="1" customHeight="1">
      <c r="A16" s="124">
        <v>6</v>
      </c>
      <c r="B16" s="112" t="s">
        <v>103</v>
      </c>
      <c r="C16" s="141"/>
      <c r="D16" s="141"/>
      <c r="E16" s="142">
        <f t="shared" si="0"/>
        <v>0</v>
      </c>
      <c r="F16" s="234"/>
      <c r="G16" s="220"/>
      <c r="H16" s="220"/>
      <c r="I16" s="220"/>
      <c r="J16" s="220"/>
      <c r="K16" s="220"/>
      <c r="L16" s="220"/>
      <c r="M16" s="227"/>
      <c r="N16" s="227"/>
      <c r="O16" s="227"/>
      <c r="P16" s="227"/>
      <c r="Q16" s="227"/>
      <c r="R16" s="227"/>
      <c r="S16" s="227"/>
    </row>
    <row r="17" spans="1:19" s="120" customFormat="1" ht="17.25" hidden="1" customHeight="1">
      <c r="A17" s="124">
        <v>7</v>
      </c>
      <c r="B17" s="112" t="s">
        <v>9</v>
      </c>
      <c r="C17" s="141"/>
      <c r="D17" s="141"/>
      <c r="E17" s="142">
        <f t="shared" si="0"/>
        <v>0</v>
      </c>
      <c r="F17" s="234"/>
      <c r="G17" s="220"/>
      <c r="H17" s="220"/>
      <c r="I17" s="220"/>
      <c r="J17" s="220"/>
      <c r="K17" s="220"/>
      <c r="L17" s="220"/>
      <c r="M17" s="227"/>
      <c r="N17" s="227"/>
      <c r="O17" s="227"/>
      <c r="P17" s="227"/>
      <c r="Q17" s="227"/>
      <c r="R17" s="227"/>
      <c r="S17" s="227"/>
    </row>
    <row r="18" spans="1:19" s="120" customFormat="1" ht="17.25" customHeight="1">
      <c r="A18" s="124">
        <v>4</v>
      </c>
      <c r="B18" s="112" t="s">
        <v>104</v>
      </c>
      <c r="C18" s="141">
        <v>369.6</v>
      </c>
      <c r="D18" s="141">
        <v>391.3</v>
      </c>
      <c r="E18" s="142">
        <f t="shared" si="0"/>
        <v>21.699999999999989</v>
      </c>
      <c r="F18" s="234"/>
      <c r="G18" s="220"/>
      <c r="H18" s="220"/>
      <c r="I18" s="220"/>
      <c r="J18" s="220"/>
      <c r="K18" s="220"/>
      <c r="L18" s="220"/>
      <c r="M18" s="227"/>
      <c r="N18" s="227"/>
      <c r="O18" s="227"/>
      <c r="P18" s="227"/>
      <c r="Q18" s="227"/>
      <c r="R18" s="227"/>
      <c r="S18" s="227"/>
    </row>
    <row r="19" spans="1:19" s="120" customFormat="1" ht="17.25" customHeight="1">
      <c r="A19" s="124">
        <v>5</v>
      </c>
      <c r="B19" s="112" t="s">
        <v>40</v>
      </c>
      <c r="C19" s="141">
        <v>318.7</v>
      </c>
      <c r="D19" s="141"/>
      <c r="E19" s="142">
        <f t="shared" si="0"/>
        <v>-318.7</v>
      </c>
      <c r="F19" s="234"/>
      <c r="G19" s="220"/>
      <c r="H19" s="220"/>
      <c r="I19" s="220"/>
      <c r="J19" s="220"/>
      <c r="K19" s="220"/>
      <c r="L19" s="220"/>
      <c r="M19" s="227"/>
      <c r="N19" s="227"/>
      <c r="O19" s="227"/>
      <c r="P19" s="227"/>
      <c r="Q19" s="227"/>
      <c r="R19" s="227"/>
      <c r="S19" s="227"/>
    </row>
    <row r="20" spans="1:19" s="120" customFormat="1" ht="17.25" hidden="1" customHeight="1">
      <c r="A20" s="124">
        <v>10</v>
      </c>
      <c r="B20" s="112" t="s">
        <v>10</v>
      </c>
      <c r="C20" s="141"/>
      <c r="D20" s="141"/>
      <c r="E20" s="142">
        <f>D20-C20</f>
        <v>0</v>
      </c>
      <c r="F20" s="234"/>
      <c r="G20" s="220"/>
      <c r="H20" s="220"/>
      <c r="I20" s="220"/>
      <c r="J20" s="220"/>
      <c r="K20" s="220"/>
      <c r="L20" s="220"/>
      <c r="M20" s="227"/>
      <c r="N20" s="227"/>
      <c r="O20" s="227"/>
      <c r="P20" s="227"/>
      <c r="Q20" s="227"/>
      <c r="R20" s="227"/>
      <c r="S20" s="227"/>
    </row>
    <row r="21" spans="1:19" s="120" customFormat="1" ht="17.25" customHeight="1">
      <c r="A21" s="124">
        <v>6</v>
      </c>
      <c r="B21" s="111" t="s">
        <v>261</v>
      </c>
      <c r="C21" s="141">
        <v>21</v>
      </c>
      <c r="D21" s="141"/>
      <c r="E21" s="141">
        <f t="shared" si="0"/>
        <v>-21</v>
      </c>
      <c r="F21" s="234"/>
      <c r="G21" s="220"/>
      <c r="H21" s="220"/>
      <c r="I21" s="220"/>
      <c r="J21" s="220"/>
      <c r="K21" s="220"/>
      <c r="L21" s="220"/>
      <c r="M21" s="227"/>
      <c r="N21" s="227"/>
      <c r="O21" s="227"/>
      <c r="P21" s="227"/>
      <c r="Q21" s="227"/>
      <c r="R21" s="227"/>
      <c r="S21" s="227"/>
    </row>
    <row r="22" spans="1:19" s="120" customFormat="1" ht="17.25" hidden="1" customHeight="1">
      <c r="A22" s="124">
        <v>12</v>
      </c>
      <c r="B22" s="111"/>
      <c r="C22" s="141"/>
      <c r="D22" s="141"/>
      <c r="E22" s="141">
        <f>D22-C22</f>
        <v>0</v>
      </c>
      <c r="F22" s="204" t="s">
        <v>109</v>
      </c>
      <c r="G22" s="220"/>
      <c r="H22" s="220"/>
      <c r="I22" s="220"/>
      <c r="J22" s="220"/>
      <c r="K22" s="220"/>
      <c r="L22" s="220"/>
      <c r="M22" s="227"/>
      <c r="N22" s="227"/>
      <c r="O22" s="227"/>
      <c r="P22" s="227"/>
      <c r="Q22" s="227"/>
      <c r="R22" s="227"/>
      <c r="S22" s="227"/>
    </row>
    <row r="23" spans="1:19" s="38" customFormat="1" ht="36" customHeight="1">
      <c r="A23" s="22" t="s">
        <v>41</v>
      </c>
      <c r="B23" s="23" t="s">
        <v>122</v>
      </c>
      <c r="C23" s="25">
        <f>+C24+C69+C83+C86</f>
        <v>86378.599999999991</v>
      </c>
      <c r="D23" s="25">
        <f>+D24+D69+D83+D86</f>
        <v>84093.8</v>
      </c>
      <c r="E23" s="25">
        <f t="shared" si="0"/>
        <v>-2284.7999999999884</v>
      </c>
      <c r="F23" s="232"/>
      <c r="G23" s="217"/>
      <c r="H23" s="217"/>
      <c r="I23" s="217"/>
      <c r="J23" s="217"/>
      <c r="K23" s="217"/>
      <c r="L23" s="217"/>
      <c r="M23" s="225"/>
      <c r="N23" s="225"/>
      <c r="O23" s="225"/>
      <c r="P23" s="225"/>
      <c r="Q23" s="225"/>
      <c r="R23" s="225"/>
      <c r="S23" s="225"/>
    </row>
    <row r="24" spans="1:19" s="38" customFormat="1" ht="21" customHeight="1">
      <c r="A24" s="28" t="s">
        <v>78</v>
      </c>
      <c r="B24" s="23" t="s">
        <v>83</v>
      </c>
      <c r="C24" s="25">
        <f>SUM(C25,C29:C34,C38:C62,C66:C68)</f>
        <v>82260.599999999991</v>
      </c>
      <c r="D24" s="25">
        <f>SUM(D25,D29:D34,D38:D62,D66:D68)</f>
        <v>83193.8</v>
      </c>
      <c r="E24" s="25">
        <f t="shared" si="0"/>
        <v>933.20000000001164</v>
      </c>
      <c r="F24" s="232"/>
      <c r="G24" s="217"/>
      <c r="H24" s="217"/>
      <c r="I24" s="217"/>
      <c r="J24" s="217"/>
      <c r="K24" s="217"/>
      <c r="L24" s="217"/>
      <c r="M24" s="225"/>
      <c r="N24" s="225"/>
      <c r="O24" s="225"/>
      <c r="P24" s="225"/>
      <c r="Q24" s="225"/>
      <c r="R24" s="225"/>
      <c r="S24" s="225"/>
    </row>
    <row r="25" spans="1:19" s="120" customFormat="1" ht="18" customHeight="1">
      <c r="A25" s="124">
        <v>1</v>
      </c>
      <c r="B25" s="111" t="s">
        <v>12</v>
      </c>
      <c r="C25" s="141">
        <v>70108.2</v>
      </c>
      <c r="D25" s="141">
        <v>71348.600000000006</v>
      </c>
      <c r="E25" s="142">
        <f t="shared" si="0"/>
        <v>1240.4000000000087</v>
      </c>
      <c r="F25" s="234"/>
      <c r="G25" s="220"/>
      <c r="H25" s="220"/>
      <c r="I25" s="220"/>
      <c r="J25" s="220"/>
      <c r="K25" s="220"/>
      <c r="L25" s="220"/>
      <c r="M25" s="227"/>
      <c r="N25" s="227"/>
      <c r="O25" s="227"/>
      <c r="P25" s="227"/>
      <c r="Q25" s="227"/>
      <c r="R25" s="227"/>
      <c r="S25" s="227"/>
    </row>
    <row r="26" spans="1:19" ht="18" hidden="1" customHeight="1">
      <c r="A26" s="44">
        <v>1.1000000000000001</v>
      </c>
      <c r="B26" s="50" t="s">
        <v>71</v>
      </c>
      <c r="C26" s="26"/>
      <c r="D26" s="26"/>
      <c r="E26" s="27">
        <f t="shared" si="0"/>
        <v>0</v>
      </c>
    </row>
    <row r="27" spans="1:19" ht="18" hidden="1" customHeight="1">
      <c r="A27" s="44">
        <v>1.2</v>
      </c>
      <c r="B27" s="88" t="s">
        <v>239</v>
      </c>
      <c r="C27" s="26"/>
      <c r="D27" s="26"/>
      <c r="E27" s="27">
        <f t="shared" si="0"/>
        <v>0</v>
      </c>
    </row>
    <row r="28" spans="1:19" ht="18" customHeight="1">
      <c r="A28" s="44">
        <v>1.1000000000000001</v>
      </c>
      <c r="B28" s="50" t="s">
        <v>13</v>
      </c>
      <c r="C28" s="26">
        <v>1000</v>
      </c>
      <c r="D28" s="26">
        <v>1500</v>
      </c>
      <c r="E28" s="27">
        <f t="shared" si="0"/>
        <v>500</v>
      </c>
    </row>
    <row r="29" spans="1:19" s="120" customFormat="1" ht="18" customHeight="1">
      <c r="A29" s="124">
        <v>2</v>
      </c>
      <c r="B29" s="110" t="s">
        <v>15</v>
      </c>
      <c r="C29" s="141">
        <v>4580.5</v>
      </c>
      <c r="D29" s="141">
        <v>4883.5</v>
      </c>
      <c r="E29" s="142">
        <f t="shared" si="0"/>
        <v>303</v>
      </c>
      <c r="F29" s="234"/>
      <c r="G29" s="220"/>
      <c r="H29" s="220"/>
      <c r="I29" s="220"/>
      <c r="J29" s="220"/>
      <c r="K29" s="220"/>
      <c r="L29" s="220"/>
      <c r="M29" s="227"/>
      <c r="N29" s="227"/>
      <c r="O29" s="227"/>
      <c r="P29" s="227"/>
      <c r="Q29" s="227"/>
      <c r="R29" s="227"/>
      <c r="S29" s="227"/>
    </row>
    <row r="30" spans="1:19" s="120" customFormat="1" ht="18" customHeight="1">
      <c r="A30" s="124">
        <v>3</v>
      </c>
      <c r="B30" s="112" t="s">
        <v>14</v>
      </c>
      <c r="C30" s="141">
        <v>1430.9</v>
      </c>
      <c r="D30" s="141">
        <v>1552</v>
      </c>
      <c r="E30" s="142">
        <f t="shared" si="0"/>
        <v>121.09999999999991</v>
      </c>
      <c r="F30" s="234"/>
      <c r="G30" s="220"/>
      <c r="H30" s="220"/>
      <c r="I30" s="220"/>
      <c r="J30" s="220"/>
      <c r="K30" s="220"/>
      <c r="L30" s="220"/>
      <c r="M30" s="227"/>
      <c r="N30" s="227"/>
      <c r="O30" s="227"/>
      <c r="P30" s="227"/>
      <c r="Q30" s="227"/>
      <c r="R30" s="227"/>
      <c r="S30" s="227"/>
    </row>
    <row r="31" spans="1:19" s="120" customFormat="1" ht="18" customHeight="1">
      <c r="A31" s="124">
        <v>4</v>
      </c>
      <c r="B31" s="112" t="s">
        <v>17</v>
      </c>
      <c r="C31" s="141">
        <v>81.2</v>
      </c>
      <c r="D31" s="141">
        <v>98.4</v>
      </c>
      <c r="E31" s="142">
        <f t="shared" si="0"/>
        <v>17.200000000000003</v>
      </c>
      <c r="F31" s="234"/>
      <c r="G31" s="220"/>
      <c r="H31" s="220"/>
      <c r="I31" s="220"/>
      <c r="J31" s="220"/>
      <c r="K31" s="220"/>
      <c r="L31" s="220"/>
      <c r="M31" s="227"/>
      <c r="N31" s="227"/>
      <c r="O31" s="227"/>
      <c r="P31" s="227"/>
      <c r="Q31" s="227"/>
      <c r="R31" s="227"/>
      <c r="S31" s="227"/>
    </row>
    <row r="32" spans="1:19" s="120" customFormat="1" ht="18" customHeight="1">
      <c r="A32" s="124">
        <v>5</v>
      </c>
      <c r="B32" s="110" t="s">
        <v>18</v>
      </c>
      <c r="C32" s="141">
        <v>100.8</v>
      </c>
      <c r="D32" s="141">
        <v>100.8</v>
      </c>
      <c r="E32" s="142">
        <f t="shared" si="0"/>
        <v>0</v>
      </c>
      <c r="F32" s="234"/>
      <c r="G32" s="220"/>
      <c r="H32" s="220"/>
      <c r="I32" s="220"/>
      <c r="J32" s="220"/>
      <c r="K32" s="220"/>
      <c r="L32" s="220"/>
      <c r="M32" s="227"/>
      <c r="N32" s="227"/>
      <c r="O32" s="227"/>
      <c r="P32" s="227"/>
      <c r="Q32" s="227"/>
      <c r="R32" s="227"/>
      <c r="S32" s="227"/>
    </row>
    <row r="33" spans="1:19" s="120" customFormat="1" ht="16.5" customHeight="1">
      <c r="A33" s="124">
        <v>6</v>
      </c>
      <c r="B33" s="110" t="s">
        <v>19</v>
      </c>
      <c r="C33" s="141">
        <v>10</v>
      </c>
      <c r="D33" s="141">
        <v>40</v>
      </c>
      <c r="E33" s="142">
        <f t="shared" si="0"/>
        <v>30</v>
      </c>
      <c r="F33" s="235"/>
      <c r="G33" s="221"/>
      <c r="H33" s="221"/>
      <c r="I33" s="220"/>
      <c r="J33" s="220"/>
      <c r="K33" s="220"/>
      <c r="L33" s="220"/>
      <c r="M33" s="227"/>
      <c r="N33" s="227"/>
      <c r="O33" s="227"/>
      <c r="P33" s="227"/>
      <c r="Q33" s="227"/>
      <c r="R33" s="227"/>
      <c r="S33" s="227"/>
    </row>
    <row r="34" spans="1:19" s="120" customFormat="1" ht="15">
      <c r="A34" s="124">
        <v>7</v>
      </c>
      <c r="B34" s="112" t="s">
        <v>20</v>
      </c>
      <c r="C34" s="142">
        <f>SUM(C35:C37)</f>
        <v>130.80000000000001</v>
      </c>
      <c r="D34" s="142">
        <f>SUM(D35:D37)</f>
        <v>150</v>
      </c>
      <c r="E34" s="142">
        <f t="shared" si="0"/>
        <v>19.199999999999989</v>
      </c>
      <c r="F34" s="234"/>
      <c r="G34" s="220"/>
      <c r="H34" s="220"/>
      <c r="I34" s="220"/>
      <c r="J34" s="220"/>
      <c r="K34" s="220"/>
      <c r="L34" s="220"/>
      <c r="M34" s="227"/>
      <c r="N34" s="227"/>
      <c r="O34" s="227"/>
      <c r="P34" s="227"/>
      <c r="Q34" s="227"/>
      <c r="R34" s="227"/>
      <c r="S34" s="227"/>
    </row>
    <row r="35" spans="1:19" ht="18" customHeight="1">
      <c r="A35" s="44">
        <v>7.1</v>
      </c>
      <c r="B35" s="50" t="s">
        <v>21</v>
      </c>
      <c r="C35" s="26">
        <v>58.7</v>
      </c>
      <c r="D35" s="26">
        <v>57.6</v>
      </c>
      <c r="E35" s="27">
        <f t="shared" si="0"/>
        <v>-1.1000000000000014</v>
      </c>
    </row>
    <row r="36" spans="1:19" s="54" customFormat="1" ht="18" customHeight="1">
      <c r="A36" s="44">
        <v>7.2</v>
      </c>
      <c r="B36" s="48" t="s">
        <v>22</v>
      </c>
      <c r="C36" s="26">
        <v>0.1</v>
      </c>
      <c r="D36" s="26">
        <v>20.399999999999999</v>
      </c>
      <c r="E36" s="27">
        <f t="shared" si="0"/>
        <v>20.299999999999997</v>
      </c>
      <c r="F36" s="236"/>
      <c r="G36" s="222"/>
      <c r="H36" s="222"/>
      <c r="I36" s="222"/>
      <c r="J36" s="222"/>
      <c r="K36" s="222"/>
      <c r="L36" s="222"/>
      <c r="M36" s="228"/>
      <c r="N36" s="228"/>
      <c r="O36" s="228"/>
      <c r="P36" s="228"/>
      <c r="Q36" s="228"/>
      <c r="R36" s="228"/>
      <c r="S36" s="228"/>
    </row>
    <row r="37" spans="1:19" ht="18" customHeight="1">
      <c r="A37" s="44">
        <v>7.3</v>
      </c>
      <c r="B37" s="48" t="s">
        <v>23</v>
      </c>
      <c r="C37" s="26">
        <v>72</v>
      </c>
      <c r="D37" s="26">
        <v>72</v>
      </c>
      <c r="E37" s="27">
        <f t="shared" si="0"/>
        <v>0</v>
      </c>
      <c r="H37" s="238"/>
    </row>
    <row r="38" spans="1:19" s="120" customFormat="1" ht="18" hidden="1" customHeight="1">
      <c r="A38" s="124">
        <v>8</v>
      </c>
      <c r="B38" s="109" t="s">
        <v>72</v>
      </c>
      <c r="C38" s="141"/>
      <c r="D38" s="141"/>
      <c r="E38" s="142">
        <f t="shared" si="0"/>
        <v>0</v>
      </c>
      <c r="F38" s="234"/>
      <c r="G38" s="220"/>
      <c r="H38" s="220"/>
      <c r="I38" s="220"/>
      <c r="J38" s="220"/>
      <c r="K38" s="220"/>
      <c r="L38" s="220"/>
      <c r="M38" s="227"/>
      <c r="N38" s="227"/>
      <c r="O38" s="227"/>
      <c r="P38" s="227"/>
      <c r="Q38" s="227"/>
      <c r="R38" s="227"/>
      <c r="S38" s="227"/>
    </row>
    <row r="39" spans="1:19" s="120" customFormat="1" ht="18" hidden="1" customHeight="1">
      <c r="A39" s="124">
        <v>9</v>
      </c>
      <c r="B39" s="109" t="s">
        <v>24</v>
      </c>
      <c r="C39" s="141"/>
      <c r="D39" s="141"/>
      <c r="E39" s="142">
        <f t="shared" si="0"/>
        <v>0</v>
      </c>
      <c r="F39" s="234"/>
      <c r="G39" s="220"/>
      <c r="H39" s="220"/>
      <c r="I39" s="220"/>
      <c r="J39" s="220"/>
      <c r="K39" s="220"/>
      <c r="L39" s="220"/>
      <c r="M39" s="227"/>
      <c r="N39" s="227"/>
      <c r="O39" s="227"/>
      <c r="P39" s="227"/>
      <c r="Q39" s="227"/>
      <c r="R39" s="227"/>
      <c r="S39" s="227"/>
    </row>
    <row r="40" spans="1:19" s="120" customFormat="1" ht="18" customHeight="1">
      <c r="A40" s="124">
        <v>8</v>
      </c>
      <c r="B40" s="109" t="s">
        <v>35</v>
      </c>
      <c r="C40" s="141">
        <v>600</v>
      </c>
      <c r="D40" s="141">
        <v>800</v>
      </c>
      <c r="E40" s="142">
        <f t="shared" si="0"/>
        <v>200</v>
      </c>
      <c r="F40" s="234"/>
      <c r="G40" s="220"/>
      <c r="H40" s="220"/>
      <c r="I40" s="220"/>
      <c r="J40" s="220"/>
      <c r="K40" s="220"/>
      <c r="L40" s="220"/>
      <c r="M40" s="227"/>
      <c r="N40" s="227"/>
      <c r="O40" s="227"/>
      <c r="P40" s="227"/>
      <c r="Q40" s="227"/>
      <c r="R40" s="227"/>
      <c r="S40" s="227"/>
    </row>
    <row r="41" spans="1:19" s="120" customFormat="1" ht="18" customHeight="1">
      <c r="A41" s="124">
        <v>9</v>
      </c>
      <c r="B41" s="109" t="s">
        <v>25</v>
      </c>
      <c r="C41" s="141">
        <v>397</v>
      </c>
      <c r="D41" s="141">
        <v>500</v>
      </c>
      <c r="E41" s="142">
        <f t="shared" si="0"/>
        <v>103</v>
      </c>
      <c r="F41" s="234"/>
      <c r="G41" s="220"/>
      <c r="H41" s="220"/>
      <c r="I41" s="220"/>
      <c r="J41" s="220"/>
      <c r="K41" s="220"/>
      <c r="L41" s="220"/>
      <c r="M41" s="227"/>
      <c r="N41" s="227"/>
      <c r="O41" s="227"/>
      <c r="P41" s="227"/>
      <c r="Q41" s="227"/>
      <c r="R41" s="227"/>
      <c r="S41" s="227"/>
    </row>
    <row r="42" spans="1:19" s="120" customFormat="1" ht="18" customHeight="1">
      <c r="A42" s="124">
        <v>10</v>
      </c>
      <c r="B42" s="109" t="s">
        <v>110</v>
      </c>
      <c r="C42" s="141">
        <v>100</v>
      </c>
      <c r="D42" s="141">
        <v>100</v>
      </c>
      <c r="E42" s="142">
        <f t="shared" si="0"/>
        <v>0</v>
      </c>
      <c r="F42" s="234"/>
      <c r="G42" s="220"/>
      <c r="H42" s="220"/>
      <c r="I42" s="220"/>
      <c r="J42" s="220"/>
      <c r="K42" s="220"/>
      <c r="L42" s="220"/>
      <c r="M42" s="227"/>
      <c r="N42" s="227"/>
      <c r="O42" s="227"/>
      <c r="P42" s="227"/>
      <c r="Q42" s="227"/>
      <c r="R42" s="227"/>
      <c r="S42" s="227"/>
    </row>
    <row r="43" spans="1:19" s="120" customFormat="1" ht="18" customHeight="1">
      <c r="A43" s="124">
        <v>11</v>
      </c>
      <c r="B43" s="109" t="s">
        <v>60</v>
      </c>
      <c r="C43" s="141">
        <v>88</v>
      </c>
      <c r="D43" s="141">
        <v>200</v>
      </c>
      <c r="E43" s="142">
        <f t="shared" si="0"/>
        <v>112</v>
      </c>
      <c r="F43" s="234"/>
      <c r="G43" s="220"/>
      <c r="H43" s="220"/>
      <c r="I43" s="220"/>
      <c r="J43" s="220"/>
      <c r="K43" s="220"/>
      <c r="L43" s="220"/>
      <c r="M43" s="227"/>
      <c r="N43" s="227"/>
      <c r="O43" s="227"/>
      <c r="P43" s="227"/>
      <c r="Q43" s="227"/>
      <c r="R43" s="227"/>
      <c r="S43" s="227"/>
    </row>
    <row r="44" spans="1:19" s="120" customFormat="1" ht="18" hidden="1" customHeight="1">
      <c r="A44" s="124">
        <v>14</v>
      </c>
      <c r="B44" s="109" t="s">
        <v>16</v>
      </c>
      <c r="C44" s="141"/>
      <c r="D44" s="141"/>
      <c r="E44" s="142">
        <f t="shared" si="0"/>
        <v>0</v>
      </c>
      <c r="F44" s="234"/>
      <c r="G44" s="220"/>
      <c r="H44" s="220"/>
      <c r="I44" s="220"/>
      <c r="J44" s="220"/>
      <c r="K44" s="220"/>
      <c r="L44" s="220"/>
      <c r="M44" s="227"/>
      <c r="N44" s="227"/>
      <c r="O44" s="227"/>
      <c r="P44" s="227"/>
      <c r="Q44" s="227"/>
      <c r="R44" s="227"/>
      <c r="S44" s="227"/>
    </row>
    <row r="45" spans="1:19" s="120" customFormat="1" ht="18" hidden="1" customHeight="1">
      <c r="A45" s="124">
        <v>15</v>
      </c>
      <c r="B45" s="109" t="s">
        <v>73</v>
      </c>
      <c r="C45" s="141"/>
      <c r="D45" s="141"/>
      <c r="E45" s="142">
        <f t="shared" si="0"/>
        <v>0</v>
      </c>
      <c r="F45" s="234"/>
      <c r="G45" s="220"/>
      <c r="H45" s="220"/>
      <c r="I45" s="220"/>
      <c r="J45" s="220"/>
      <c r="K45" s="220"/>
      <c r="L45" s="220"/>
      <c r="M45" s="227"/>
      <c r="N45" s="227"/>
      <c r="O45" s="227"/>
      <c r="P45" s="227"/>
      <c r="Q45" s="227"/>
      <c r="R45" s="227"/>
      <c r="S45" s="227"/>
    </row>
    <row r="46" spans="1:19" s="120" customFormat="1" ht="18" customHeight="1">
      <c r="A46" s="124">
        <v>12</v>
      </c>
      <c r="B46" s="109" t="s">
        <v>26</v>
      </c>
      <c r="C46" s="141">
        <v>982</v>
      </c>
      <c r="D46" s="141"/>
      <c r="E46" s="142">
        <f t="shared" si="0"/>
        <v>-982</v>
      </c>
      <c r="F46" s="234"/>
      <c r="G46" s="220"/>
      <c r="H46" s="220"/>
      <c r="I46" s="220"/>
      <c r="J46" s="220"/>
      <c r="K46" s="220"/>
      <c r="L46" s="220"/>
      <c r="M46" s="227"/>
      <c r="N46" s="227"/>
      <c r="O46" s="227"/>
      <c r="P46" s="227"/>
      <c r="Q46" s="227"/>
      <c r="R46" s="227"/>
      <c r="S46" s="227"/>
    </row>
    <row r="47" spans="1:19" s="120" customFormat="1" ht="18" customHeight="1">
      <c r="A47" s="124">
        <v>13</v>
      </c>
      <c r="B47" s="109" t="s">
        <v>27</v>
      </c>
      <c r="C47" s="141">
        <v>212.3</v>
      </c>
      <c r="D47" s="141">
        <v>226</v>
      </c>
      <c r="E47" s="142">
        <f t="shared" si="0"/>
        <v>13.699999999999989</v>
      </c>
      <c r="F47" s="234"/>
      <c r="G47" s="220"/>
      <c r="H47" s="220"/>
      <c r="I47" s="220"/>
      <c r="J47" s="220"/>
      <c r="K47" s="220"/>
      <c r="L47" s="220"/>
      <c r="M47" s="227"/>
      <c r="N47" s="227"/>
      <c r="O47" s="227"/>
      <c r="P47" s="227"/>
      <c r="Q47" s="227"/>
      <c r="R47" s="227"/>
      <c r="S47" s="227"/>
    </row>
    <row r="48" spans="1:19" s="120" customFormat="1" ht="18" hidden="1" customHeight="1">
      <c r="A48" s="124">
        <v>18</v>
      </c>
      <c r="B48" s="109" t="s">
        <v>95</v>
      </c>
      <c r="C48" s="141"/>
      <c r="D48" s="141"/>
      <c r="E48" s="142">
        <f t="shared" si="0"/>
        <v>0</v>
      </c>
      <c r="F48" s="234"/>
      <c r="G48" s="220"/>
      <c r="H48" s="220"/>
      <c r="I48" s="220"/>
      <c r="J48" s="220"/>
      <c r="K48" s="220"/>
      <c r="L48" s="220"/>
      <c r="M48" s="227"/>
      <c r="N48" s="227"/>
      <c r="O48" s="227"/>
      <c r="P48" s="227"/>
      <c r="Q48" s="227"/>
      <c r="R48" s="227"/>
      <c r="S48" s="227"/>
    </row>
    <row r="49" spans="1:19" s="120" customFormat="1" ht="18" customHeight="1">
      <c r="A49" s="124">
        <v>14</v>
      </c>
      <c r="B49" s="109" t="s">
        <v>68</v>
      </c>
      <c r="C49" s="141">
        <v>2180.3000000000002</v>
      </c>
      <c r="D49" s="141">
        <v>1500</v>
      </c>
      <c r="E49" s="142">
        <f t="shared" si="0"/>
        <v>-680.30000000000018</v>
      </c>
      <c r="F49" s="234"/>
      <c r="G49" s="220"/>
      <c r="H49" s="220"/>
      <c r="I49" s="220"/>
      <c r="J49" s="220"/>
      <c r="K49" s="220"/>
      <c r="L49" s="220"/>
      <c r="M49" s="227"/>
      <c r="N49" s="227"/>
      <c r="O49" s="227"/>
      <c r="P49" s="227"/>
      <c r="Q49" s="227"/>
      <c r="R49" s="227"/>
      <c r="S49" s="227"/>
    </row>
    <row r="50" spans="1:19" s="120" customFormat="1" ht="18" customHeight="1">
      <c r="A50" s="124">
        <v>15</v>
      </c>
      <c r="B50" s="109" t="s">
        <v>56</v>
      </c>
      <c r="C50" s="141">
        <v>200</v>
      </c>
      <c r="D50" s="141">
        <v>200</v>
      </c>
      <c r="E50" s="142">
        <f t="shared" si="0"/>
        <v>0</v>
      </c>
      <c r="F50" s="234"/>
      <c r="G50" s="220"/>
      <c r="H50" s="220"/>
      <c r="I50" s="220"/>
      <c r="J50" s="220"/>
      <c r="K50" s="220"/>
      <c r="L50" s="220"/>
      <c r="M50" s="227"/>
      <c r="N50" s="227"/>
      <c r="O50" s="227"/>
      <c r="P50" s="227"/>
      <c r="Q50" s="227"/>
      <c r="R50" s="227"/>
      <c r="S50" s="227"/>
    </row>
    <row r="51" spans="1:19" s="120" customFormat="1" ht="18" customHeight="1">
      <c r="A51" s="124">
        <v>16</v>
      </c>
      <c r="B51" s="109" t="s">
        <v>111</v>
      </c>
      <c r="C51" s="141">
        <v>200</v>
      </c>
      <c r="D51" s="141">
        <v>200</v>
      </c>
      <c r="E51" s="142">
        <f t="shared" si="0"/>
        <v>0</v>
      </c>
      <c r="F51" s="234"/>
      <c r="G51" s="220"/>
      <c r="H51" s="220"/>
      <c r="I51" s="220"/>
      <c r="J51" s="220"/>
      <c r="K51" s="220"/>
      <c r="L51" s="220"/>
      <c r="M51" s="227"/>
      <c r="N51" s="227"/>
      <c r="O51" s="227"/>
      <c r="P51" s="227"/>
      <c r="Q51" s="227"/>
      <c r="R51" s="227"/>
      <c r="S51" s="227"/>
    </row>
    <row r="52" spans="1:19" s="120" customFormat="1" ht="18" customHeight="1">
      <c r="A52" s="124">
        <v>17</v>
      </c>
      <c r="B52" s="109" t="s">
        <v>112</v>
      </c>
      <c r="C52" s="141"/>
      <c r="D52" s="141">
        <v>105</v>
      </c>
      <c r="E52" s="142">
        <f t="shared" si="0"/>
        <v>105</v>
      </c>
      <c r="F52" s="78" t="s">
        <v>203</v>
      </c>
      <c r="G52" s="220"/>
      <c r="H52" s="220"/>
      <c r="I52" s="220"/>
      <c r="J52" s="220"/>
      <c r="K52" s="220"/>
      <c r="L52" s="220"/>
      <c r="M52" s="227"/>
      <c r="N52" s="227"/>
      <c r="O52" s="227"/>
      <c r="P52" s="227"/>
      <c r="Q52" s="227"/>
      <c r="R52" s="227"/>
      <c r="S52" s="227"/>
    </row>
    <row r="53" spans="1:19" s="120" customFormat="1" ht="18" customHeight="1">
      <c r="A53" s="124">
        <v>18</v>
      </c>
      <c r="B53" s="109" t="s">
        <v>57</v>
      </c>
      <c r="C53" s="141">
        <v>3</v>
      </c>
      <c r="D53" s="141">
        <v>3</v>
      </c>
      <c r="E53" s="142">
        <f t="shared" si="0"/>
        <v>0</v>
      </c>
      <c r="F53" s="234"/>
      <c r="G53" s="220"/>
      <c r="H53" s="220"/>
      <c r="I53" s="220"/>
      <c r="J53" s="220"/>
      <c r="K53" s="220"/>
      <c r="L53" s="220"/>
      <c r="M53" s="227"/>
      <c r="N53" s="227"/>
      <c r="O53" s="227"/>
      <c r="P53" s="227"/>
      <c r="Q53" s="227"/>
      <c r="R53" s="227"/>
      <c r="S53" s="227"/>
    </row>
    <row r="54" spans="1:19" s="120" customFormat="1" ht="18" customHeight="1">
      <c r="A54" s="124">
        <v>19</v>
      </c>
      <c r="B54" s="109" t="s">
        <v>58</v>
      </c>
      <c r="C54" s="141">
        <v>36.4</v>
      </c>
      <c r="D54" s="141">
        <v>50</v>
      </c>
      <c r="E54" s="142">
        <f t="shared" si="0"/>
        <v>13.600000000000001</v>
      </c>
      <c r="F54" s="234"/>
      <c r="G54" s="220"/>
      <c r="H54" s="220"/>
      <c r="I54" s="220"/>
      <c r="J54" s="220"/>
      <c r="K54" s="220"/>
      <c r="L54" s="220"/>
      <c r="M54" s="227"/>
      <c r="N54" s="227"/>
      <c r="O54" s="227"/>
      <c r="P54" s="227"/>
      <c r="Q54" s="227"/>
      <c r="R54" s="227"/>
      <c r="S54" s="227"/>
    </row>
    <row r="55" spans="1:19" s="120" customFormat="1" ht="18" customHeight="1">
      <c r="A55" s="124">
        <v>20</v>
      </c>
      <c r="B55" s="109" t="s">
        <v>59</v>
      </c>
      <c r="C55" s="141">
        <v>72</v>
      </c>
      <c r="D55" s="141">
        <v>82.4</v>
      </c>
      <c r="E55" s="142">
        <f t="shared" si="0"/>
        <v>10.400000000000006</v>
      </c>
      <c r="F55" s="234"/>
      <c r="G55" s="220"/>
      <c r="H55" s="220"/>
      <c r="I55" s="220"/>
      <c r="J55" s="220"/>
      <c r="K55" s="220"/>
      <c r="L55" s="220"/>
      <c r="M55" s="227"/>
      <c r="N55" s="227"/>
      <c r="O55" s="227"/>
      <c r="P55" s="227"/>
      <c r="Q55" s="227"/>
      <c r="R55" s="227"/>
      <c r="S55" s="227"/>
    </row>
    <row r="56" spans="1:19" s="120" customFormat="1" ht="18" customHeight="1">
      <c r="A56" s="124">
        <v>21</v>
      </c>
      <c r="B56" s="109" t="s">
        <v>92</v>
      </c>
      <c r="C56" s="141">
        <v>120</v>
      </c>
      <c r="D56" s="141">
        <v>300</v>
      </c>
      <c r="E56" s="142">
        <f t="shared" si="0"/>
        <v>180</v>
      </c>
      <c r="F56" s="234"/>
      <c r="G56" s="220"/>
      <c r="H56" s="220"/>
      <c r="I56" s="220"/>
      <c r="J56" s="220"/>
      <c r="K56" s="220"/>
      <c r="L56" s="220"/>
      <c r="M56" s="227"/>
      <c r="N56" s="227"/>
      <c r="O56" s="227"/>
      <c r="P56" s="227"/>
      <c r="Q56" s="227"/>
      <c r="R56" s="227"/>
      <c r="S56" s="227"/>
    </row>
    <row r="57" spans="1:19" s="120" customFormat="1" ht="18" customHeight="1">
      <c r="A57" s="124">
        <v>22</v>
      </c>
      <c r="B57" s="109" t="s">
        <v>90</v>
      </c>
      <c r="C57" s="141">
        <v>150</v>
      </c>
      <c r="D57" s="141">
        <v>158.30000000000001</v>
      </c>
      <c r="E57" s="142">
        <f t="shared" si="0"/>
        <v>8.3000000000000114</v>
      </c>
      <c r="F57" s="234"/>
      <c r="G57" s="220"/>
      <c r="H57" s="220"/>
      <c r="I57" s="220"/>
      <c r="J57" s="220"/>
      <c r="K57" s="220"/>
      <c r="L57" s="220"/>
      <c r="M57" s="227"/>
      <c r="N57" s="227"/>
      <c r="O57" s="227"/>
      <c r="P57" s="227"/>
      <c r="Q57" s="227"/>
      <c r="R57" s="227"/>
      <c r="S57" s="227"/>
    </row>
    <row r="58" spans="1:19" s="120" customFormat="1" ht="18" customHeight="1">
      <c r="A58" s="124">
        <v>23</v>
      </c>
      <c r="B58" s="110" t="s">
        <v>113</v>
      </c>
      <c r="C58" s="141">
        <v>21</v>
      </c>
      <c r="D58" s="141">
        <v>120</v>
      </c>
      <c r="E58" s="145">
        <f t="shared" si="0"/>
        <v>99</v>
      </c>
      <c r="F58" s="234"/>
      <c r="G58" s="220"/>
      <c r="H58" s="220"/>
      <c r="I58" s="220"/>
      <c r="J58" s="220"/>
      <c r="K58" s="220"/>
      <c r="L58" s="220"/>
      <c r="M58" s="227"/>
      <c r="N58" s="227"/>
      <c r="O58" s="227"/>
      <c r="P58" s="227"/>
      <c r="Q58" s="227"/>
      <c r="R58" s="227"/>
      <c r="S58" s="227"/>
    </row>
    <row r="59" spans="1:19" s="120" customFormat="1" ht="18" customHeight="1">
      <c r="A59" s="124">
        <v>24</v>
      </c>
      <c r="B59" s="110" t="s">
        <v>114</v>
      </c>
      <c r="C59" s="141">
        <v>120</v>
      </c>
      <c r="D59" s="141">
        <v>120</v>
      </c>
      <c r="E59" s="142">
        <f t="shared" si="0"/>
        <v>0</v>
      </c>
      <c r="F59" s="234"/>
      <c r="G59" s="220"/>
      <c r="H59" s="220"/>
      <c r="I59" s="220"/>
      <c r="J59" s="220"/>
      <c r="K59" s="220"/>
      <c r="L59" s="220"/>
      <c r="M59" s="227"/>
      <c r="N59" s="227"/>
      <c r="O59" s="227"/>
      <c r="P59" s="227"/>
      <c r="Q59" s="227"/>
      <c r="R59" s="227"/>
      <c r="S59" s="227"/>
    </row>
    <row r="60" spans="1:19" s="120" customFormat="1" ht="18" customHeight="1">
      <c r="A60" s="124">
        <v>25</v>
      </c>
      <c r="B60" s="108" t="s">
        <v>267</v>
      </c>
      <c r="C60" s="141"/>
      <c r="D60" s="141">
        <v>51</v>
      </c>
      <c r="E60" s="141">
        <f>D60-C60</f>
        <v>51</v>
      </c>
      <c r="F60" s="234"/>
      <c r="G60" s="220"/>
      <c r="H60" s="220"/>
      <c r="I60" s="220"/>
      <c r="J60" s="220"/>
      <c r="K60" s="220"/>
      <c r="L60" s="220"/>
      <c r="M60" s="227"/>
      <c r="N60" s="227"/>
      <c r="O60" s="227"/>
      <c r="P60" s="227"/>
      <c r="Q60" s="227"/>
      <c r="R60" s="227"/>
      <c r="S60" s="227"/>
    </row>
    <row r="61" spans="1:19" s="120" customFormat="1" ht="18" hidden="1" customHeight="1">
      <c r="A61" s="124">
        <v>31</v>
      </c>
      <c r="B61" s="108"/>
      <c r="C61" s="141"/>
      <c r="D61" s="141"/>
      <c r="E61" s="141">
        <f>D61-C61</f>
        <v>0</v>
      </c>
      <c r="F61" s="204" t="s">
        <v>115</v>
      </c>
      <c r="G61" s="220"/>
      <c r="H61" s="220"/>
      <c r="I61" s="220"/>
      <c r="J61" s="220"/>
      <c r="K61" s="220"/>
      <c r="L61" s="220"/>
      <c r="M61" s="227"/>
      <c r="N61" s="227"/>
      <c r="O61" s="227"/>
      <c r="P61" s="227"/>
      <c r="Q61" s="227"/>
      <c r="R61" s="227"/>
      <c r="S61" s="227"/>
    </row>
    <row r="62" spans="1:19" s="120" customFormat="1" ht="18.75" customHeight="1">
      <c r="A62" s="124">
        <v>26</v>
      </c>
      <c r="B62" s="146" t="s">
        <v>42</v>
      </c>
      <c r="C62" s="142">
        <f>SUM(C63:C65)</f>
        <v>44.7</v>
      </c>
      <c r="D62" s="142">
        <f>SUM(D63:D65)</f>
        <v>18.5</v>
      </c>
      <c r="E62" s="142">
        <f t="shared" si="0"/>
        <v>-26.200000000000003</v>
      </c>
      <c r="F62" s="234"/>
      <c r="G62" s="220"/>
      <c r="H62" s="220"/>
      <c r="I62" s="220"/>
      <c r="J62" s="220"/>
      <c r="K62" s="220"/>
      <c r="L62" s="220"/>
      <c r="M62" s="227"/>
      <c r="N62" s="227"/>
      <c r="O62" s="227"/>
      <c r="P62" s="227"/>
      <c r="Q62" s="227"/>
      <c r="R62" s="227"/>
      <c r="S62" s="227"/>
    </row>
    <row r="63" spans="1:19" ht="18" customHeight="1">
      <c r="A63" s="31">
        <v>26.1</v>
      </c>
      <c r="B63" s="66" t="s">
        <v>43</v>
      </c>
      <c r="C63" s="26">
        <v>21.2</v>
      </c>
      <c r="D63" s="26">
        <v>17.600000000000001</v>
      </c>
      <c r="E63" s="27">
        <f t="shared" si="0"/>
        <v>-3.5999999999999979</v>
      </c>
    </row>
    <row r="64" spans="1:19" ht="18" customHeight="1">
      <c r="A64" s="31">
        <v>26.2</v>
      </c>
      <c r="B64" s="66" t="s">
        <v>62</v>
      </c>
      <c r="C64" s="26">
        <v>23.5</v>
      </c>
      <c r="D64" s="26">
        <v>0.9</v>
      </c>
      <c r="E64" s="27">
        <f t="shared" si="0"/>
        <v>-22.6</v>
      </c>
    </row>
    <row r="65" spans="1:19" ht="18" hidden="1" customHeight="1">
      <c r="A65" s="31">
        <v>26.3</v>
      </c>
      <c r="B65" s="66" t="s">
        <v>123</v>
      </c>
      <c r="C65" s="26"/>
      <c r="D65" s="26">
        <v>0</v>
      </c>
      <c r="E65" s="27">
        <f t="shared" si="0"/>
        <v>0</v>
      </c>
    </row>
    <row r="66" spans="1:19" s="120" customFormat="1" ht="18" customHeight="1">
      <c r="A66" s="147">
        <v>27</v>
      </c>
      <c r="B66" s="148" t="s">
        <v>118</v>
      </c>
      <c r="C66" s="141"/>
      <c r="D66" s="141">
        <v>27</v>
      </c>
      <c r="E66" s="142">
        <f t="shared" si="0"/>
        <v>27</v>
      </c>
      <c r="F66" s="234"/>
      <c r="G66" s="220"/>
      <c r="H66" s="220"/>
      <c r="I66" s="220"/>
      <c r="J66" s="220"/>
      <c r="K66" s="220"/>
      <c r="L66" s="220"/>
      <c r="M66" s="227"/>
      <c r="N66" s="227"/>
      <c r="O66" s="227"/>
      <c r="P66" s="227"/>
      <c r="Q66" s="227"/>
      <c r="R66" s="227"/>
      <c r="S66" s="227"/>
    </row>
    <row r="67" spans="1:19" s="120" customFormat="1" ht="18" customHeight="1">
      <c r="A67" s="147">
        <v>28</v>
      </c>
      <c r="B67" s="146" t="s">
        <v>44</v>
      </c>
      <c r="C67" s="141">
        <v>291.5</v>
      </c>
      <c r="D67" s="141">
        <v>159.30000000000001</v>
      </c>
      <c r="E67" s="142">
        <f t="shared" si="0"/>
        <v>-132.19999999999999</v>
      </c>
      <c r="F67" s="234"/>
      <c r="G67" s="220"/>
      <c r="H67" s="220"/>
      <c r="I67" s="220"/>
      <c r="J67" s="220"/>
      <c r="K67" s="220"/>
      <c r="L67" s="220"/>
      <c r="M67" s="227"/>
      <c r="N67" s="227"/>
      <c r="O67" s="227"/>
      <c r="P67" s="227"/>
      <c r="Q67" s="227"/>
      <c r="R67" s="227"/>
      <c r="S67" s="227"/>
    </row>
    <row r="68" spans="1:19" s="120" customFormat="1" ht="18" customHeight="1">
      <c r="A68" s="147">
        <v>29</v>
      </c>
      <c r="B68" s="112" t="s">
        <v>124</v>
      </c>
      <c r="C68" s="141"/>
      <c r="D68" s="141">
        <v>100</v>
      </c>
      <c r="E68" s="142">
        <f t="shared" si="0"/>
        <v>100</v>
      </c>
      <c r="F68" s="234"/>
      <c r="G68" s="220"/>
      <c r="H68" s="220"/>
      <c r="I68" s="220"/>
      <c r="J68" s="220"/>
      <c r="K68" s="220"/>
      <c r="L68" s="220"/>
      <c r="M68" s="227"/>
      <c r="N68" s="227"/>
      <c r="O68" s="227"/>
      <c r="P68" s="227"/>
      <c r="Q68" s="227"/>
      <c r="R68" s="227"/>
      <c r="S68" s="227"/>
    </row>
    <row r="69" spans="1:19" s="38" customFormat="1" ht="21.75" customHeight="1">
      <c r="A69" s="67" t="s">
        <v>79</v>
      </c>
      <c r="B69" s="23" t="s">
        <v>84</v>
      </c>
      <c r="C69" s="25">
        <f>+C70+C78+C82</f>
        <v>3118</v>
      </c>
      <c r="D69" s="25">
        <f>+D70+D78+D82</f>
        <v>0</v>
      </c>
      <c r="E69" s="143">
        <f t="shared" si="0"/>
        <v>-3118</v>
      </c>
      <c r="F69" s="232"/>
      <c r="G69" s="217"/>
      <c r="H69" s="217"/>
      <c r="I69" s="217"/>
      <c r="J69" s="217"/>
      <c r="K69" s="217"/>
      <c r="L69" s="217"/>
      <c r="M69" s="225"/>
      <c r="N69" s="225"/>
      <c r="O69" s="225"/>
      <c r="P69" s="225"/>
      <c r="Q69" s="225"/>
      <c r="R69" s="225"/>
      <c r="S69" s="225"/>
    </row>
    <row r="70" spans="1:19" s="120" customFormat="1" ht="18" customHeight="1">
      <c r="A70" s="147">
        <v>1</v>
      </c>
      <c r="B70" s="149" t="s">
        <v>139</v>
      </c>
      <c r="C70" s="142">
        <f>SUM(C71:C77)</f>
        <v>2865</v>
      </c>
      <c r="D70" s="142">
        <f>SUM(D71:D77)</f>
        <v>0</v>
      </c>
      <c r="E70" s="142">
        <f t="shared" si="0"/>
        <v>-2865</v>
      </c>
      <c r="F70" s="234"/>
      <c r="G70" s="220"/>
      <c r="H70" s="220"/>
      <c r="I70" s="220"/>
      <c r="J70" s="220"/>
      <c r="K70" s="220"/>
      <c r="L70" s="220"/>
      <c r="M70" s="227"/>
      <c r="N70" s="227"/>
      <c r="O70" s="227"/>
      <c r="P70" s="227"/>
      <c r="Q70" s="227"/>
      <c r="R70" s="227"/>
      <c r="S70" s="227"/>
    </row>
    <row r="71" spans="1:19" s="120" customFormat="1" ht="18" customHeight="1">
      <c r="A71" s="147">
        <v>1.1000000000000001</v>
      </c>
      <c r="B71" s="150" t="s">
        <v>77</v>
      </c>
      <c r="C71" s="141">
        <v>805</v>
      </c>
      <c r="D71" s="141"/>
      <c r="E71" s="142">
        <f t="shared" ref="E71:E89" si="1">D71-C71</f>
        <v>-805</v>
      </c>
      <c r="F71" s="234"/>
      <c r="G71" s="220"/>
      <c r="H71" s="220"/>
      <c r="I71" s="220"/>
      <c r="J71" s="220"/>
      <c r="K71" s="220"/>
      <c r="L71" s="220"/>
      <c r="M71" s="227"/>
      <c r="N71" s="227"/>
      <c r="O71" s="227"/>
      <c r="P71" s="227"/>
      <c r="Q71" s="227"/>
      <c r="R71" s="227"/>
      <c r="S71" s="227"/>
    </row>
    <row r="72" spans="1:19" s="120" customFormat="1" ht="18" hidden="1" customHeight="1">
      <c r="A72" s="147">
        <v>1.2</v>
      </c>
      <c r="B72" s="150" t="s">
        <v>125</v>
      </c>
      <c r="C72" s="141"/>
      <c r="D72" s="141"/>
      <c r="E72" s="142">
        <f t="shared" si="1"/>
        <v>0</v>
      </c>
      <c r="F72" s="234"/>
      <c r="G72" s="220"/>
      <c r="H72" s="220"/>
      <c r="I72" s="220"/>
      <c r="J72" s="220"/>
      <c r="K72" s="220"/>
      <c r="L72" s="220"/>
      <c r="M72" s="227"/>
      <c r="N72" s="227"/>
      <c r="O72" s="227"/>
      <c r="P72" s="227"/>
      <c r="Q72" s="227"/>
      <c r="R72" s="227"/>
      <c r="S72" s="227"/>
    </row>
    <row r="73" spans="1:19" s="120" customFormat="1" ht="18" customHeight="1">
      <c r="A73" s="147">
        <v>1.3</v>
      </c>
      <c r="B73" s="150" t="s">
        <v>126</v>
      </c>
      <c r="C73" s="141">
        <v>995</v>
      </c>
      <c r="D73" s="141"/>
      <c r="E73" s="142">
        <f t="shared" si="1"/>
        <v>-995</v>
      </c>
      <c r="F73" s="234"/>
      <c r="G73" s="220"/>
      <c r="H73" s="220"/>
      <c r="I73" s="220"/>
      <c r="J73" s="220"/>
      <c r="K73" s="220"/>
      <c r="L73" s="220"/>
      <c r="M73" s="227"/>
      <c r="N73" s="227"/>
      <c r="O73" s="227"/>
      <c r="P73" s="227"/>
      <c r="Q73" s="227"/>
      <c r="R73" s="227"/>
      <c r="S73" s="227"/>
    </row>
    <row r="74" spans="1:19" s="120" customFormat="1" ht="18" customHeight="1">
      <c r="A74" s="147">
        <v>1.4</v>
      </c>
      <c r="B74" s="150" t="s">
        <v>127</v>
      </c>
      <c r="C74" s="141">
        <v>990</v>
      </c>
      <c r="D74" s="141"/>
      <c r="E74" s="142">
        <f t="shared" si="1"/>
        <v>-990</v>
      </c>
      <c r="F74" s="234"/>
      <c r="G74" s="220"/>
      <c r="H74" s="220"/>
      <c r="I74" s="220"/>
      <c r="J74" s="220"/>
      <c r="K74" s="220"/>
      <c r="L74" s="220"/>
      <c r="M74" s="227"/>
      <c r="N74" s="227"/>
      <c r="O74" s="227"/>
      <c r="P74" s="227"/>
      <c r="Q74" s="227"/>
      <c r="R74" s="227"/>
      <c r="S74" s="227"/>
    </row>
    <row r="75" spans="1:19" s="120" customFormat="1" ht="18" hidden="1" customHeight="1">
      <c r="A75" s="147">
        <v>1.5</v>
      </c>
      <c r="B75" s="150" t="s">
        <v>93</v>
      </c>
      <c r="C75" s="141"/>
      <c r="D75" s="141"/>
      <c r="E75" s="142">
        <f t="shared" si="1"/>
        <v>0</v>
      </c>
      <c r="F75" s="234"/>
      <c r="G75" s="220"/>
      <c r="H75" s="220"/>
      <c r="I75" s="220"/>
      <c r="J75" s="220"/>
      <c r="K75" s="220"/>
      <c r="L75" s="220"/>
      <c r="M75" s="227"/>
      <c r="N75" s="227"/>
      <c r="O75" s="227"/>
      <c r="P75" s="227"/>
      <c r="Q75" s="227"/>
      <c r="R75" s="227"/>
      <c r="S75" s="227"/>
    </row>
    <row r="76" spans="1:19" s="152" customFormat="1" ht="18" customHeight="1">
      <c r="A76" s="147">
        <v>1.6</v>
      </c>
      <c r="B76" s="151" t="s">
        <v>94</v>
      </c>
      <c r="C76" s="141">
        <v>75</v>
      </c>
      <c r="D76" s="141"/>
      <c r="E76" s="141">
        <f>D76-C76</f>
        <v>-75</v>
      </c>
      <c r="F76" s="234"/>
      <c r="G76" s="220"/>
      <c r="H76" s="220"/>
      <c r="I76" s="220"/>
      <c r="J76" s="220"/>
      <c r="K76" s="220"/>
      <c r="L76" s="220"/>
      <c r="M76" s="227"/>
      <c r="N76" s="227"/>
      <c r="O76" s="227"/>
      <c r="P76" s="227"/>
      <c r="Q76" s="227"/>
      <c r="R76" s="227"/>
      <c r="S76" s="227"/>
    </row>
    <row r="77" spans="1:19" s="152" customFormat="1" ht="18" hidden="1" customHeight="1">
      <c r="A77" s="147">
        <v>1.7</v>
      </c>
      <c r="B77" s="151"/>
      <c r="C77" s="141"/>
      <c r="D77" s="141"/>
      <c r="E77" s="141">
        <f t="shared" si="1"/>
        <v>0</v>
      </c>
      <c r="F77" s="204" t="s">
        <v>128</v>
      </c>
      <c r="G77" s="220"/>
      <c r="H77" s="220"/>
      <c r="I77" s="220"/>
      <c r="J77" s="220"/>
      <c r="K77" s="220"/>
      <c r="L77" s="220"/>
      <c r="M77" s="227"/>
      <c r="N77" s="227"/>
      <c r="O77" s="227"/>
      <c r="P77" s="227"/>
      <c r="Q77" s="227"/>
      <c r="R77" s="227"/>
      <c r="S77" s="227"/>
    </row>
    <row r="78" spans="1:19" s="120" customFormat="1" ht="36.75" customHeight="1">
      <c r="A78" s="147">
        <v>2</v>
      </c>
      <c r="B78" s="149" t="s">
        <v>45</v>
      </c>
      <c r="C78" s="142">
        <f>SUM(C79:C81)</f>
        <v>0</v>
      </c>
      <c r="D78" s="142">
        <f>SUM(D79:D81)</f>
        <v>0</v>
      </c>
      <c r="E78" s="142">
        <f t="shared" si="1"/>
        <v>0</v>
      </c>
      <c r="F78" s="234"/>
      <c r="G78" s="220"/>
      <c r="H78" s="220"/>
      <c r="I78" s="220"/>
      <c r="J78" s="220"/>
      <c r="K78" s="220"/>
      <c r="L78" s="220"/>
      <c r="M78" s="227"/>
      <c r="N78" s="227"/>
      <c r="O78" s="227"/>
      <c r="P78" s="227"/>
      <c r="Q78" s="227"/>
      <c r="R78" s="227"/>
      <c r="S78" s="227"/>
    </row>
    <row r="79" spans="1:19" s="120" customFormat="1" ht="18" customHeight="1">
      <c r="A79" s="147">
        <v>2.1</v>
      </c>
      <c r="B79" s="149" t="s">
        <v>87</v>
      </c>
      <c r="C79" s="141"/>
      <c r="D79" s="141"/>
      <c r="E79" s="142">
        <f t="shared" si="1"/>
        <v>0</v>
      </c>
      <c r="F79" s="234"/>
      <c r="G79" s="220"/>
      <c r="H79" s="220"/>
      <c r="I79" s="220"/>
      <c r="J79" s="220"/>
      <c r="K79" s="220"/>
      <c r="L79" s="220"/>
      <c r="M79" s="227"/>
      <c r="N79" s="227"/>
      <c r="O79" s="227"/>
      <c r="P79" s="227"/>
      <c r="Q79" s="227"/>
      <c r="R79" s="227"/>
      <c r="S79" s="227"/>
    </row>
    <row r="80" spans="1:19" s="120" customFormat="1" ht="18" hidden="1" customHeight="1">
      <c r="A80" s="147">
        <v>2.2000000000000002</v>
      </c>
      <c r="B80" s="153" t="s">
        <v>86</v>
      </c>
      <c r="C80" s="141"/>
      <c r="D80" s="141"/>
      <c r="E80" s="142">
        <f t="shared" si="1"/>
        <v>0</v>
      </c>
      <c r="F80" s="234"/>
      <c r="G80" s="220"/>
      <c r="H80" s="220"/>
      <c r="I80" s="220"/>
      <c r="J80" s="220"/>
      <c r="K80" s="220"/>
      <c r="L80" s="220"/>
      <c r="M80" s="227"/>
      <c r="N80" s="227"/>
      <c r="O80" s="227"/>
      <c r="P80" s="227"/>
      <c r="Q80" s="227"/>
      <c r="R80" s="227"/>
      <c r="S80" s="227"/>
    </row>
    <row r="81" spans="1:19" s="120" customFormat="1" ht="18" hidden="1" customHeight="1">
      <c r="A81" s="147">
        <v>2.2999999999999998</v>
      </c>
      <c r="B81" s="149" t="s">
        <v>63</v>
      </c>
      <c r="C81" s="141"/>
      <c r="D81" s="141"/>
      <c r="E81" s="142">
        <f t="shared" si="1"/>
        <v>0</v>
      </c>
      <c r="F81" s="234"/>
      <c r="G81" s="220"/>
      <c r="H81" s="220"/>
      <c r="I81" s="220"/>
      <c r="J81" s="220"/>
      <c r="K81" s="220"/>
      <c r="L81" s="220"/>
      <c r="M81" s="227"/>
      <c r="N81" s="227"/>
      <c r="O81" s="227"/>
      <c r="P81" s="227"/>
      <c r="Q81" s="227"/>
      <c r="R81" s="227"/>
      <c r="S81" s="227"/>
    </row>
    <row r="82" spans="1:19" s="155" customFormat="1" ht="33" customHeight="1">
      <c r="A82" s="147">
        <v>3</v>
      </c>
      <c r="B82" s="150" t="s">
        <v>129</v>
      </c>
      <c r="C82" s="141">
        <v>253</v>
      </c>
      <c r="D82" s="141"/>
      <c r="E82" s="142">
        <f t="shared" si="1"/>
        <v>-253</v>
      </c>
      <c r="F82" s="214"/>
      <c r="G82" s="203"/>
      <c r="H82" s="203"/>
      <c r="I82" s="203"/>
      <c r="J82" s="203"/>
      <c r="K82" s="203"/>
      <c r="L82" s="203"/>
      <c r="M82" s="198"/>
      <c r="N82" s="198"/>
      <c r="O82" s="198"/>
      <c r="P82" s="198"/>
      <c r="Q82" s="198"/>
      <c r="R82" s="198"/>
      <c r="S82" s="198"/>
    </row>
    <row r="83" spans="1:19" s="38" customFormat="1" ht="38.25" customHeight="1">
      <c r="A83" s="67" t="s">
        <v>80</v>
      </c>
      <c r="B83" s="23" t="s">
        <v>130</v>
      </c>
      <c r="C83" s="25">
        <f>SUM(C84:C85)</f>
        <v>0</v>
      </c>
      <c r="D83" s="25">
        <f>SUM(D84:D85)</f>
        <v>0</v>
      </c>
      <c r="E83" s="143">
        <f t="shared" si="1"/>
        <v>0</v>
      </c>
      <c r="F83" s="232"/>
      <c r="G83" s="217"/>
      <c r="H83" s="217"/>
      <c r="I83" s="217"/>
      <c r="J83" s="217"/>
      <c r="K83" s="217"/>
      <c r="L83" s="217"/>
      <c r="M83" s="225"/>
      <c r="N83" s="225"/>
      <c r="O83" s="225"/>
      <c r="P83" s="225"/>
      <c r="Q83" s="225"/>
      <c r="R83" s="225"/>
      <c r="S83" s="225"/>
    </row>
    <row r="84" spans="1:19" s="120" customFormat="1" ht="18" hidden="1" customHeight="1">
      <c r="A84" s="147">
        <v>1</v>
      </c>
      <c r="B84" s="108"/>
      <c r="C84" s="141"/>
      <c r="D84" s="141"/>
      <c r="E84" s="141">
        <f t="shared" si="1"/>
        <v>0</v>
      </c>
      <c r="F84" s="234"/>
      <c r="G84" s="220"/>
      <c r="H84" s="220"/>
      <c r="I84" s="220"/>
      <c r="J84" s="220"/>
      <c r="K84" s="220"/>
      <c r="L84" s="220"/>
      <c r="M84" s="227"/>
      <c r="N84" s="227"/>
      <c r="O84" s="227"/>
      <c r="P84" s="227"/>
      <c r="Q84" s="227"/>
      <c r="R84" s="227"/>
      <c r="S84" s="227"/>
    </row>
    <row r="85" spans="1:19" s="144" customFormat="1" ht="18" hidden="1" customHeight="1">
      <c r="A85" s="147">
        <v>2</v>
      </c>
      <c r="B85" s="108"/>
      <c r="C85" s="141"/>
      <c r="D85" s="141"/>
      <c r="E85" s="141">
        <f t="shared" si="1"/>
        <v>0</v>
      </c>
      <c r="F85" s="204" t="s">
        <v>131</v>
      </c>
      <c r="G85" s="203"/>
      <c r="H85" s="203"/>
      <c r="I85" s="203"/>
      <c r="J85" s="203"/>
      <c r="K85" s="203"/>
      <c r="L85" s="203"/>
      <c r="M85" s="198"/>
      <c r="N85" s="198"/>
      <c r="O85" s="198"/>
      <c r="P85" s="198"/>
      <c r="Q85" s="198"/>
      <c r="R85" s="198"/>
      <c r="S85" s="198"/>
    </row>
    <row r="86" spans="1:19" s="38" customFormat="1" ht="24.75" customHeight="1">
      <c r="A86" s="67" t="s">
        <v>82</v>
      </c>
      <c r="B86" s="23" t="s">
        <v>81</v>
      </c>
      <c r="C86" s="25">
        <f>SUM(C87:C88)</f>
        <v>1000</v>
      </c>
      <c r="D86" s="25">
        <f>SUM(D87:D88)</f>
        <v>900</v>
      </c>
      <c r="E86" s="143">
        <f t="shared" si="1"/>
        <v>-100</v>
      </c>
      <c r="F86" s="232"/>
      <c r="G86" s="217"/>
      <c r="H86" s="217"/>
      <c r="I86" s="217"/>
      <c r="J86" s="217"/>
      <c r="K86" s="217"/>
      <c r="L86" s="217"/>
      <c r="M86" s="225"/>
      <c r="N86" s="225"/>
      <c r="O86" s="225"/>
      <c r="P86" s="225"/>
      <c r="Q86" s="225"/>
      <c r="R86" s="225"/>
      <c r="S86" s="225"/>
    </row>
    <row r="87" spans="1:19" s="120" customFormat="1" ht="18" customHeight="1">
      <c r="A87" s="147">
        <v>1</v>
      </c>
      <c r="B87" s="151" t="s">
        <v>102</v>
      </c>
      <c r="C87" s="141">
        <v>1000</v>
      </c>
      <c r="D87" s="141">
        <v>900</v>
      </c>
      <c r="E87" s="141">
        <f t="shared" si="1"/>
        <v>-100</v>
      </c>
      <c r="F87" s="234"/>
      <c r="G87" s="220"/>
      <c r="H87" s="220"/>
      <c r="I87" s="220"/>
      <c r="J87" s="220"/>
      <c r="K87" s="220"/>
      <c r="L87" s="220"/>
      <c r="M87" s="227"/>
      <c r="N87" s="227"/>
      <c r="O87" s="227"/>
      <c r="P87" s="227"/>
      <c r="Q87" s="227"/>
      <c r="R87" s="227"/>
      <c r="S87" s="227"/>
    </row>
    <row r="88" spans="1:19" s="144" customFormat="1" ht="17.25" hidden="1" customHeight="1">
      <c r="A88" s="147">
        <v>2</v>
      </c>
      <c r="B88" s="151"/>
      <c r="C88" s="141"/>
      <c r="D88" s="141"/>
      <c r="E88" s="141">
        <f t="shared" si="1"/>
        <v>0</v>
      </c>
      <c r="F88" s="204" t="s">
        <v>131</v>
      </c>
      <c r="G88" s="203"/>
      <c r="H88" s="203"/>
      <c r="I88" s="203"/>
      <c r="J88" s="203"/>
      <c r="K88" s="203"/>
      <c r="L88" s="203"/>
      <c r="M88" s="198"/>
      <c r="N88" s="198"/>
      <c r="O88" s="198"/>
      <c r="P88" s="198"/>
      <c r="Q88" s="198"/>
      <c r="R88" s="198"/>
      <c r="S88" s="198"/>
    </row>
    <row r="89" spans="1:19" s="65" customFormat="1" ht="43.5" customHeight="1">
      <c r="A89" s="22" t="s">
        <v>46</v>
      </c>
      <c r="B89" s="23" t="s">
        <v>47</v>
      </c>
      <c r="C89" s="25">
        <f>C6+C7-C23</f>
        <v>7052</v>
      </c>
      <c r="D89" s="25">
        <f>D6+D7-D23</f>
        <v>6208.1000000000058</v>
      </c>
      <c r="E89" s="25">
        <f t="shared" si="1"/>
        <v>-843.89999999999418</v>
      </c>
      <c r="F89" s="237"/>
      <c r="G89" s="223"/>
      <c r="H89" s="223"/>
      <c r="I89" s="223"/>
      <c r="J89" s="223"/>
      <c r="K89" s="223"/>
      <c r="L89" s="223"/>
      <c r="M89" s="229"/>
      <c r="N89" s="229"/>
      <c r="O89" s="229"/>
      <c r="P89" s="229"/>
      <c r="Q89" s="229"/>
      <c r="R89" s="229"/>
      <c r="S89" s="229"/>
    </row>
    <row r="90" spans="1:19" s="38" customFormat="1" ht="12.75" customHeight="1">
      <c r="A90" s="32"/>
      <c r="B90" s="33"/>
      <c r="C90" s="58"/>
      <c r="D90" s="58"/>
      <c r="E90" s="58"/>
      <c r="F90" s="232"/>
      <c r="G90" s="217"/>
      <c r="H90" s="217"/>
      <c r="I90" s="217"/>
      <c r="J90" s="217"/>
      <c r="K90" s="217"/>
      <c r="L90" s="217"/>
      <c r="M90" s="225"/>
      <c r="N90" s="225"/>
      <c r="O90" s="225"/>
      <c r="P90" s="225"/>
      <c r="Q90" s="225"/>
      <c r="R90" s="225"/>
      <c r="S90" s="225"/>
    </row>
    <row r="91" spans="1:19" s="38" customFormat="1" ht="12.75" customHeight="1">
      <c r="A91" s="32"/>
      <c r="B91" s="59"/>
      <c r="C91" s="58"/>
      <c r="D91" s="58"/>
      <c r="E91" s="58"/>
      <c r="F91" s="232"/>
      <c r="G91" s="217"/>
      <c r="H91" s="217"/>
      <c r="I91" s="217"/>
      <c r="J91" s="217"/>
      <c r="K91" s="217"/>
      <c r="L91" s="217"/>
      <c r="M91" s="225"/>
      <c r="N91" s="225"/>
      <c r="O91" s="225"/>
      <c r="P91" s="225"/>
      <c r="Q91" s="225"/>
      <c r="R91" s="225"/>
      <c r="S91" s="225"/>
    </row>
    <row r="92" spans="1:19" s="38" customFormat="1" ht="24.75" customHeight="1">
      <c r="A92" s="58"/>
      <c r="B92" s="36"/>
      <c r="C92" s="58"/>
      <c r="D92" s="58"/>
      <c r="E92" s="58"/>
      <c r="F92" s="232"/>
      <c r="G92" s="217"/>
      <c r="H92" s="217"/>
      <c r="I92" s="217"/>
      <c r="J92" s="217"/>
      <c r="K92" s="217"/>
      <c r="L92" s="217"/>
      <c r="M92" s="225"/>
      <c r="N92" s="225"/>
      <c r="O92" s="225"/>
      <c r="P92" s="225"/>
      <c r="Q92" s="225"/>
      <c r="R92" s="225"/>
      <c r="S92" s="225"/>
    </row>
    <row r="93" spans="1:19" s="38" customFormat="1" ht="16.5">
      <c r="B93" s="34" t="s">
        <v>2</v>
      </c>
      <c r="C93" s="36"/>
      <c r="D93" s="411" t="s">
        <v>258</v>
      </c>
      <c r="E93" s="411"/>
      <c r="F93" s="232"/>
      <c r="G93" s="217"/>
      <c r="H93" s="217"/>
      <c r="I93" s="217"/>
      <c r="J93" s="217"/>
      <c r="K93" s="217"/>
      <c r="L93" s="217"/>
      <c r="M93" s="225"/>
      <c r="N93" s="225"/>
      <c r="O93" s="225"/>
      <c r="P93" s="225"/>
      <c r="Q93" s="225"/>
      <c r="R93" s="225"/>
      <c r="S93" s="225"/>
    </row>
    <row r="94" spans="1:19" ht="13.5" customHeight="1">
      <c r="A94" s="38"/>
      <c r="B94" s="38" t="s">
        <v>4</v>
      </c>
      <c r="C94" s="38"/>
      <c r="D94" s="422" t="s">
        <v>5</v>
      </c>
      <c r="E94" s="422"/>
    </row>
    <row r="95" spans="1:19" s="35" customFormat="1" ht="15" customHeight="1">
      <c r="A95" s="38"/>
      <c r="B95" s="38"/>
      <c r="C95" s="38"/>
      <c r="D95" s="61"/>
      <c r="E95" s="61"/>
      <c r="F95" s="230"/>
      <c r="G95" s="216"/>
      <c r="H95" s="216"/>
      <c r="I95" s="216"/>
      <c r="J95" s="216"/>
      <c r="K95" s="216"/>
      <c r="L95" s="216"/>
      <c r="M95" s="224"/>
      <c r="N95" s="224"/>
      <c r="O95" s="224"/>
      <c r="P95" s="224"/>
      <c r="Q95" s="224"/>
      <c r="R95" s="224"/>
      <c r="S95" s="224"/>
    </row>
    <row r="96" spans="1:19" s="35" customFormat="1" ht="16.5">
      <c r="A96" s="36"/>
      <c r="B96" s="65" t="s">
        <v>6</v>
      </c>
      <c r="C96" s="36"/>
      <c r="D96" s="410" t="s">
        <v>259</v>
      </c>
      <c r="E96" s="410"/>
      <c r="F96" s="230"/>
      <c r="G96" s="216"/>
      <c r="H96" s="216"/>
      <c r="I96" s="216"/>
      <c r="J96" s="216"/>
      <c r="K96" s="216"/>
      <c r="L96" s="216"/>
      <c r="M96" s="224"/>
      <c r="N96" s="224"/>
      <c r="O96" s="224"/>
      <c r="P96" s="224"/>
      <c r="Q96" s="224"/>
      <c r="R96" s="224"/>
      <c r="S96" s="224"/>
    </row>
    <row r="97" spans="1:19" s="35" customFormat="1" ht="12" customHeight="1">
      <c r="A97" s="36"/>
      <c r="B97" s="36"/>
      <c r="C97" s="36"/>
      <c r="D97" s="422" t="s">
        <v>5</v>
      </c>
      <c r="E97" s="422"/>
      <c r="F97" s="230"/>
      <c r="G97" s="216"/>
      <c r="H97" s="216"/>
      <c r="I97" s="216"/>
      <c r="J97" s="216"/>
      <c r="K97" s="216"/>
      <c r="L97" s="216"/>
      <c r="M97" s="224"/>
      <c r="N97" s="224"/>
      <c r="O97" s="224"/>
      <c r="P97" s="224"/>
      <c r="Q97" s="224"/>
      <c r="R97" s="224"/>
      <c r="S97" s="224"/>
    </row>
    <row r="98" spans="1:19" s="35" customFormat="1">
      <c r="A98" s="36"/>
      <c r="B98" s="64" t="s">
        <v>1</v>
      </c>
      <c r="C98" s="36"/>
      <c r="D98" s="36"/>
      <c r="E98" s="36"/>
      <c r="F98" s="230"/>
      <c r="G98" s="216"/>
      <c r="H98" s="216"/>
      <c r="I98" s="216"/>
      <c r="J98" s="216"/>
      <c r="K98" s="216"/>
      <c r="L98" s="216"/>
      <c r="M98" s="224"/>
      <c r="N98" s="224"/>
      <c r="O98" s="224"/>
      <c r="P98" s="224"/>
      <c r="Q98" s="224"/>
      <c r="R98" s="224"/>
      <c r="S98" s="224"/>
    </row>
    <row r="99" spans="1:19" s="35" customFormat="1">
      <c r="F99" s="230"/>
      <c r="G99" s="216"/>
      <c r="H99" s="216"/>
      <c r="I99" s="216"/>
      <c r="J99" s="216"/>
      <c r="K99" s="216"/>
      <c r="L99" s="216"/>
      <c r="M99" s="224"/>
      <c r="N99" s="224"/>
      <c r="O99" s="224"/>
      <c r="P99" s="224"/>
      <c r="Q99" s="224"/>
      <c r="R99" s="224"/>
      <c r="S99" s="224"/>
    </row>
    <row r="100" spans="1:19" s="35" customFormat="1">
      <c r="F100" s="230"/>
      <c r="G100" s="216"/>
      <c r="H100" s="216"/>
      <c r="I100" s="216"/>
      <c r="J100" s="216"/>
      <c r="K100" s="216"/>
      <c r="L100" s="216"/>
      <c r="M100" s="224"/>
      <c r="N100" s="224"/>
      <c r="O100" s="224"/>
      <c r="P100" s="224"/>
      <c r="Q100" s="224"/>
      <c r="R100" s="224"/>
      <c r="S100" s="224"/>
    </row>
    <row r="101" spans="1:19" s="35" customFormat="1">
      <c r="F101" s="230"/>
      <c r="G101" s="216"/>
      <c r="H101" s="216"/>
      <c r="I101" s="216"/>
      <c r="J101" s="216"/>
      <c r="K101" s="216"/>
      <c r="L101" s="216"/>
      <c r="M101" s="224"/>
      <c r="N101" s="224"/>
      <c r="O101" s="224"/>
      <c r="P101" s="224"/>
      <c r="Q101" s="224"/>
      <c r="R101" s="224"/>
      <c r="S101" s="224"/>
    </row>
    <row r="102" spans="1:19" s="35" customFormat="1">
      <c r="F102" s="230"/>
      <c r="G102" s="216"/>
      <c r="H102" s="216"/>
      <c r="I102" s="216"/>
      <c r="J102" s="216"/>
      <c r="K102" s="216"/>
      <c r="L102" s="216"/>
      <c r="M102" s="224"/>
      <c r="N102" s="224"/>
      <c r="O102" s="224"/>
      <c r="P102" s="224"/>
      <c r="Q102" s="224"/>
      <c r="R102" s="224"/>
      <c r="S102" s="224"/>
    </row>
    <row r="103" spans="1:19" s="35" customFormat="1">
      <c r="F103" s="230"/>
      <c r="G103" s="216"/>
      <c r="H103" s="216"/>
      <c r="I103" s="216"/>
      <c r="J103" s="216"/>
      <c r="K103" s="216"/>
      <c r="L103" s="216"/>
      <c r="M103" s="224"/>
      <c r="N103" s="224"/>
      <c r="O103" s="224"/>
      <c r="P103" s="224"/>
      <c r="Q103" s="224"/>
      <c r="R103" s="224"/>
      <c r="S103" s="224"/>
    </row>
    <row r="104" spans="1:19" s="35" customFormat="1">
      <c r="F104" s="230"/>
      <c r="G104" s="216"/>
      <c r="H104" s="216"/>
      <c r="I104" s="216"/>
      <c r="J104" s="216"/>
      <c r="K104" s="216"/>
      <c r="L104" s="216"/>
      <c r="M104" s="224"/>
      <c r="N104" s="224"/>
      <c r="O104" s="224"/>
      <c r="P104" s="224"/>
      <c r="Q104" s="224"/>
      <c r="R104" s="224"/>
      <c r="S104" s="224"/>
    </row>
    <row r="105" spans="1:19" s="35" customFormat="1">
      <c r="F105" s="230"/>
      <c r="G105" s="216"/>
      <c r="H105" s="216"/>
      <c r="I105" s="216"/>
      <c r="J105" s="216"/>
      <c r="K105" s="216"/>
      <c r="L105" s="216"/>
      <c r="M105" s="224"/>
      <c r="N105" s="224"/>
      <c r="O105" s="224"/>
      <c r="P105" s="224"/>
      <c r="Q105" s="224"/>
      <c r="R105" s="224"/>
      <c r="S105" s="224"/>
    </row>
    <row r="106" spans="1:19" s="35" customFormat="1">
      <c r="F106" s="230"/>
      <c r="G106" s="216"/>
      <c r="H106" s="216"/>
      <c r="I106" s="216"/>
      <c r="J106" s="216"/>
      <c r="K106" s="216"/>
      <c r="L106" s="216"/>
      <c r="M106" s="224"/>
      <c r="N106" s="224"/>
      <c r="O106" s="224"/>
      <c r="P106" s="224"/>
      <c r="Q106" s="224"/>
      <c r="R106" s="224"/>
      <c r="S106" s="224"/>
    </row>
    <row r="107" spans="1:19" s="35" customFormat="1">
      <c r="F107" s="230"/>
      <c r="G107" s="216"/>
      <c r="H107" s="216"/>
      <c r="I107" s="216"/>
      <c r="J107" s="216"/>
      <c r="K107" s="216"/>
      <c r="L107" s="216"/>
      <c r="M107" s="224"/>
      <c r="N107" s="224"/>
      <c r="O107" s="224"/>
      <c r="P107" s="224"/>
      <c r="Q107" s="224"/>
      <c r="R107" s="224"/>
      <c r="S107" s="224"/>
    </row>
    <row r="108" spans="1:19" s="35" customFormat="1">
      <c r="F108" s="230"/>
      <c r="G108" s="216"/>
      <c r="H108" s="216"/>
      <c r="I108" s="216"/>
      <c r="J108" s="216"/>
      <c r="K108" s="216"/>
      <c r="L108" s="216"/>
      <c r="M108" s="224"/>
      <c r="N108" s="224"/>
      <c r="O108" s="224"/>
      <c r="P108" s="224"/>
      <c r="Q108" s="224"/>
      <c r="R108" s="224"/>
      <c r="S108" s="224"/>
    </row>
    <row r="109" spans="1:19" s="35" customFormat="1">
      <c r="F109" s="230"/>
      <c r="G109" s="216"/>
      <c r="H109" s="216"/>
      <c r="I109" s="216"/>
      <c r="J109" s="216"/>
      <c r="K109" s="216"/>
      <c r="L109" s="216"/>
      <c r="M109" s="224"/>
      <c r="N109" s="224"/>
      <c r="O109" s="224"/>
      <c r="P109" s="224"/>
      <c r="Q109" s="224"/>
      <c r="R109" s="224"/>
      <c r="S109" s="224"/>
    </row>
    <row r="110" spans="1:19" s="35" customFormat="1">
      <c r="F110" s="230"/>
      <c r="G110" s="216"/>
      <c r="H110" s="216"/>
      <c r="I110" s="216"/>
      <c r="J110" s="216"/>
      <c r="K110" s="216"/>
      <c r="L110" s="216"/>
      <c r="M110" s="224"/>
      <c r="N110" s="224"/>
      <c r="O110" s="224"/>
      <c r="P110" s="224"/>
      <c r="Q110" s="224"/>
      <c r="R110" s="224"/>
      <c r="S110" s="224"/>
    </row>
    <row r="111" spans="1:19" s="35" customFormat="1">
      <c r="F111" s="230"/>
      <c r="G111" s="216"/>
      <c r="H111" s="216"/>
      <c r="I111" s="216"/>
      <c r="J111" s="216"/>
      <c r="K111" s="216"/>
      <c r="L111" s="216"/>
      <c r="M111" s="224"/>
      <c r="N111" s="224"/>
      <c r="O111" s="224"/>
      <c r="P111" s="224"/>
      <c r="Q111" s="224"/>
      <c r="R111" s="224"/>
      <c r="S111" s="224"/>
    </row>
    <row r="112" spans="1:19" s="35" customFormat="1">
      <c r="F112" s="230"/>
      <c r="G112" s="216"/>
      <c r="H112" s="216"/>
      <c r="I112" s="216"/>
      <c r="J112" s="216"/>
      <c r="K112" s="216"/>
      <c r="L112" s="216"/>
      <c r="M112" s="224"/>
      <c r="N112" s="224"/>
      <c r="O112" s="224"/>
      <c r="P112" s="224"/>
      <c r="Q112" s="224"/>
      <c r="R112" s="224"/>
      <c r="S112" s="224"/>
    </row>
    <row r="113" spans="6:19" s="35" customFormat="1">
      <c r="F113" s="230"/>
      <c r="G113" s="216"/>
      <c r="H113" s="216"/>
      <c r="I113" s="216"/>
      <c r="J113" s="216"/>
      <c r="K113" s="216"/>
      <c r="L113" s="216"/>
      <c r="M113" s="224"/>
      <c r="N113" s="224"/>
      <c r="O113" s="224"/>
      <c r="P113" s="224"/>
      <c r="Q113" s="224"/>
      <c r="R113" s="224"/>
      <c r="S113" s="224"/>
    </row>
    <row r="114" spans="6:19" s="35" customFormat="1">
      <c r="F114" s="230"/>
      <c r="G114" s="216"/>
      <c r="H114" s="216"/>
      <c r="I114" s="216"/>
      <c r="J114" s="216"/>
      <c r="K114" s="216"/>
      <c r="L114" s="216"/>
      <c r="M114" s="224"/>
      <c r="N114" s="224"/>
      <c r="O114" s="224"/>
      <c r="P114" s="224"/>
      <c r="Q114" s="224"/>
      <c r="R114" s="224"/>
      <c r="S114" s="224"/>
    </row>
    <row r="115" spans="6:19" s="35" customFormat="1">
      <c r="F115" s="230"/>
      <c r="G115" s="216"/>
      <c r="H115" s="216"/>
      <c r="I115" s="216"/>
      <c r="J115" s="216"/>
      <c r="K115" s="216"/>
      <c r="L115" s="216"/>
      <c r="M115" s="224"/>
      <c r="N115" s="224"/>
      <c r="O115" s="224"/>
      <c r="P115" s="224"/>
      <c r="Q115" s="224"/>
      <c r="R115" s="224"/>
      <c r="S115" s="224"/>
    </row>
    <row r="116" spans="6:19" s="35" customFormat="1">
      <c r="F116" s="230"/>
      <c r="G116" s="216"/>
      <c r="H116" s="216"/>
      <c r="I116" s="216"/>
      <c r="J116" s="216"/>
      <c r="K116" s="216"/>
      <c r="L116" s="216"/>
      <c r="M116" s="224"/>
      <c r="N116" s="224"/>
      <c r="O116" s="224"/>
      <c r="P116" s="224"/>
      <c r="Q116" s="224"/>
      <c r="R116" s="224"/>
      <c r="S116" s="224"/>
    </row>
    <row r="117" spans="6:19" s="35" customFormat="1">
      <c r="F117" s="230"/>
      <c r="G117" s="216"/>
      <c r="H117" s="216"/>
      <c r="I117" s="216"/>
      <c r="J117" s="216"/>
      <c r="K117" s="216"/>
      <c r="L117" s="216"/>
      <c r="M117" s="224"/>
      <c r="N117" s="224"/>
      <c r="O117" s="224"/>
      <c r="P117" s="224"/>
      <c r="Q117" s="224"/>
      <c r="R117" s="224"/>
      <c r="S117" s="224"/>
    </row>
    <row r="118" spans="6:19" s="35" customFormat="1">
      <c r="F118" s="230"/>
      <c r="G118" s="216"/>
      <c r="H118" s="216"/>
      <c r="I118" s="216"/>
      <c r="J118" s="216"/>
      <c r="K118" s="216"/>
      <c r="L118" s="216"/>
      <c r="M118" s="224"/>
      <c r="N118" s="224"/>
      <c r="O118" s="224"/>
      <c r="P118" s="224"/>
      <c r="Q118" s="224"/>
      <c r="R118" s="224"/>
      <c r="S118" s="224"/>
    </row>
    <row r="119" spans="6:19" s="35" customFormat="1">
      <c r="F119" s="230"/>
      <c r="G119" s="216"/>
      <c r="H119" s="216"/>
      <c r="I119" s="216"/>
      <c r="J119" s="216"/>
      <c r="K119" s="216"/>
      <c r="L119" s="216"/>
      <c r="M119" s="224"/>
      <c r="N119" s="224"/>
      <c r="O119" s="224"/>
      <c r="P119" s="224"/>
      <c r="Q119" s="224"/>
      <c r="R119" s="224"/>
      <c r="S119" s="224"/>
    </row>
    <row r="120" spans="6:19" s="35" customFormat="1">
      <c r="F120" s="230"/>
      <c r="G120" s="216"/>
      <c r="H120" s="216"/>
      <c r="I120" s="216"/>
      <c r="J120" s="216"/>
      <c r="K120" s="216"/>
      <c r="L120" s="216"/>
      <c r="M120" s="224"/>
      <c r="N120" s="224"/>
      <c r="O120" s="224"/>
      <c r="P120" s="224"/>
      <c r="Q120" s="224"/>
      <c r="R120" s="224"/>
      <c r="S120" s="224"/>
    </row>
    <row r="121" spans="6:19" s="35" customFormat="1">
      <c r="F121" s="230"/>
      <c r="G121" s="216"/>
      <c r="H121" s="216"/>
      <c r="I121" s="216"/>
      <c r="J121" s="216"/>
      <c r="K121" s="216"/>
      <c r="L121" s="216"/>
      <c r="M121" s="224"/>
      <c r="N121" s="224"/>
      <c r="O121" s="224"/>
      <c r="P121" s="224"/>
      <c r="Q121" s="224"/>
      <c r="R121" s="224"/>
      <c r="S121" s="224"/>
    </row>
    <row r="122" spans="6:19" s="35" customFormat="1">
      <c r="F122" s="230"/>
      <c r="G122" s="216"/>
      <c r="H122" s="216"/>
      <c r="I122" s="216"/>
      <c r="J122" s="216"/>
      <c r="K122" s="216"/>
      <c r="L122" s="216"/>
      <c r="M122" s="224"/>
      <c r="N122" s="224"/>
      <c r="O122" s="224"/>
      <c r="P122" s="224"/>
      <c r="Q122" s="224"/>
      <c r="R122" s="224"/>
      <c r="S122" s="224"/>
    </row>
    <row r="123" spans="6:19" s="35" customFormat="1">
      <c r="F123" s="230"/>
      <c r="G123" s="216"/>
      <c r="H123" s="216"/>
      <c r="I123" s="216"/>
      <c r="J123" s="216"/>
      <c r="K123" s="216"/>
      <c r="L123" s="216"/>
      <c r="M123" s="224"/>
      <c r="N123" s="224"/>
      <c r="O123" s="224"/>
      <c r="P123" s="224"/>
      <c r="Q123" s="224"/>
      <c r="R123" s="224"/>
      <c r="S123" s="224"/>
    </row>
    <row r="124" spans="6:19" s="35" customFormat="1">
      <c r="F124" s="230"/>
      <c r="G124" s="216"/>
      <c r="H124" s="216"/>
      <c r="I124" s="216"/>
      <c r="J124" s="216"/>
      <c r="K124" s="216"/>
      <c r="L124" s="216"/>
      <c r="M124" s="224"/>
      <c r="N124" s="224"/>
      <c r="O124" s="224"/>
      <c r="P124" s="224"/>
      <c r="Q124" s="224"/>
      <c r="R124" s="224"/>
      <c r="S124" s="224"/>
    </row>
    <row r="125" spans="6:19" s="35" customFormat="1">
      <c r="F125" s="230"/>
      <c r="G125" s="216"/>
      <c r="H125" s="216"/>
      <c r="I125" s="216"/>
      <c r="J125" s="216"/>
      <c r="K125" s="216"/>
      <c r="L125" s="216"/>
      <c r="M125" s="224"/>
      <c r="N125" s="224"/>
      <c r="O125" s="224"/>
      <c r="P125" s="224"/>
      <c r="Q125" s="224"/>
      <c r="R125" s="224"/>
      <c r="S125" s="224"/>
    </row>
    <row r="126" spans="6:19" s="35" customFormat="1">
      <c r="F126" s="230"/>
      <c r="G126" s="216"/>
      <c r="H126" s="216"/>
      <c r="I126" s="216"/>
      <c r="J126" s="216"/>
      <c r="K126" s="216"/>
      <c r="L126" s="216"/>
      <c r="M126" s="224"/>
      <c r="N126" s="224"/>
      <c r="O126" s="224"/>
      <c r="P126" s="224"/>
      <c r="Q126" s="224"/>
      <c r="R126" s="224"/>
      <c r="S126" s="224"/>
    </row>
    <row r="127" spans="6:19" s="35" customFormat="1">
      <c r="F127" s="230"/>
      <c r="G127" s="216"/>
      <c r="H127" s="216"/>
      <c r="I127" s="216"/>
      <c r="J127" s="216"/>
      <c r="K127" s="216"/>
      <c r="L127" s="216"/>
      <c r="M127" s="224"/>
      <c r="N127" s="224"/>
      <c r="O127" s="224"/>
      <c r="P127" s="224"/>
      <c r="Q127" s="224"/>
      <c r="R127" s="224"/>
      <c r="S127" s="224"/>
    </row>
    <row r="128" spans="6:19" s="35" customFormat="1">
      <c r="F128" s="230"/>
      <c r="G128" s="216"/>
      <c r="H128" s="216"/>
      <c r="I128" s="216"/>
      <c r="J128" s="216"/>
      <c r="K128" s="216"/>
      <c r="L128" s="216"/>
      <c r="M128" s="224"/>
      <c r="N128" s="224"/>
      <c r="O128" s="224"/>
      <c r="P128" s="224"/>
      <c r="Q128" s="224"/>
      <c r="R128" s="224"/>
      <c r="S128" s="224"/>
    </row>
    <row r="129" spans="6:19" s="35" customFormat="1">
      <c r="F129" s="230"/>
      <c r="G129" s="216"/>
      <c r="H129" s="216"/>
      <c r="I129" s="216"/>
      <c r="J129" s="216"/>
      <c r="K129" s="216"/>
      <c r="L129" s="216"/>
      <c r="M129" s="224"/>
      <c r="N129" s="224"/>
      <c r="O129" s="224"/>
      <c r="P129" s="224"/>
      <c r="Q129" s="224"/>
      <c r="R129" s="224"/>
      <c r="S129" s="224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D97:E97"/>
    <mergeCell ref="A1:E1"/>
    <mergeCell ref="A2:E2"/>
    <mergeCell ref="A3:E3"/>
    <mergeCell ref="D93:E93"/>
    <mergeCell ref="D94:E94"/>
    <mergeCell ref="D96:E96"/>
  </mergeCells>
  <pageMargins left="0.13" right="0.13" top="0.18" bottom="0.18" header="0.12" footer="0.1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84"/>
  <sheetViews>
    <sheetView view="pageBreakPreview" topLeftCell="A49" workbookViewId="0">
      <selection activeCell="C60" sqref="C60"/>
    </sheetView>
  </sheetViews>
  <sheetFormatPr defaultRowHeight="13.5"/>
  <cols>
    <col min="1" max="1" width="4.85546875" style="244" customWidth="1"/>
    <col min="2" max="2" width="37" style="1" customWidth="1"/>
    <col min="3" max="3" width="29.7109375" style="1" customWidth="1"/>
    <col min="4" max="4" width="13.7109375" style="1" customWidth="1"/>
    <col min="5" max="5" width="18" style="1" customWidth="1"/>
    <col min="6" max="22" width="9.140625" style="35"/>
    <col min="23" max="16384" width="9.140625" style="1"/>
  </cols>
  <sheetData>
    <row r="1" spans="1:22" s="341" customFormat="1" ht="22.5" customHeight="1">
      <c r="A1" s="429" t="s">
        <v>98</v>
      </c>
      <c r="B1" s="429"/>
      <c r="C1" s="429"/>
      <c r="D1" s="429"/>
      <c r="E1" s="429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</row>
    <row r="2" spans="1:22" s="342" customFormat="1" ht="24" customHeight="1">
      <c r="A2" s="430" t="s">
        <v>204</v>
      </c>
      <c r="B2" s="430"/>
      <c r="C2" s="430"/>
      <c r="D2" s="430"/>
      <c r="E2" s="430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s="342" customFormat="1" ht="33" customHeight="1">
      <c r="A3" s="431" t="s">
        <v>255</v>
      </c>
      <c r="B3" s="432"/>
      <c r="C3" s="432"/>
      <c r="D3" s="432"/>
      <c r="E3" s="432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s="346" customFormat="1" ht="16.5" customHeight="1">
      <c r="A4" s="433" t="s">
        <v>273</v>
      </c>
      <c r="B4" s="433"/>
      <c r="C4" s="433"/>
      <c r="D4" s="433"/>
      <c r="E4" s="433"/>
      <c r="F4" s="343"/>
      <c r="G4" s="344"/>
      <c r="H4" s="344"/>
      <c r="I4" s="344"/>
      <c r="J4" s="344"/>
      <c r="K4" s="344"/>
      <c r="L4" s="344"/>
      <c r="M4" s="345"/>
      <c r="N4" s="345"/>
      <c r="O4" s="345"/>
      <c r="P4" s="345"/>
      <c r="Q4" s="345"/>
      <c r="R4" s="345"/>
      <c r="S4" s="345"/>
      <c r="T4" s="345"/>
      <c r="U4" s="345"/>
      <c r="V4" s="345"/>
    </row>
    <row r="5" spans="1:22" ht="13.5" customHeight="1">
      <c r="A5" s="347"/>
      <c r="B5" s="348"/>
      <c r="C5" s="348"/>
      <c r="D5" s="349"/>
      <c r="E5" s="349" t="s">
        <v>205</v>
      </c>
    </row>
    <row r="6" spans="1:22" s="354" customFormat="1" ht="56.25" customHeight="1">
      <c r="A6" s="350" t="s">
        <v>3</v>
      </c>
      <c r="B6" s="351" t="s">
        <v>206</v>
      </c>
      <c r="C6" s="350" t="s">
        <v>207</v>
      </c>
      <c r="D6" s="350" t="s">
        <v>208</v>
      </c>
      <c r="E6" s="352" t="s">
        <v>209</v>
      </c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</row>
    <row r="7" spans="1:22" s="252" customFormat="1" ht="21.75" customHeight="1">
      <c r="A7" s="427" t="s">
        <v>210</v>
      </c>
      <c r="B7" s="428"/>
      <c r="C7" s="428"/>
      <c r="D7" s="428"/>
      <c r="E7" s="434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2" s="358" customFormat="1" ht="21.75" customHeight="1">
      <c r="A8" s="355">
        <v>1</v>
      </c>
      <c r="B8" s="356" t="s">
        <v>211</v>
      </c>
      <c r="C8" s="355"/>
      <c r="D8" s="357">
        <f>SUM(D9:D28)</f>
        <v>698.2</v>
      </c>
      <c r="E8" s="402"/>
      <c r="F8" s="52"/>
      <c r="G8" s="52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2" ht="27" customHeight="1">
      <c r="A9" s="359">
        <v>1.1000000000000001</v>
      </c>
      <c r="B9" s="360" t="s">
        <v>212</v>
      </c>
      <c r="C9" s="359" t="s">
        <v>213</v>
      </c>
      <c r="D9" s="49">
        <v>48.1</v>
      </c>
      <c r="E9" s="403"/>
      <c r="F9" s="406"/>
      <c r="G9" s="43"/>
    </row>
    <row r="10" spans="1:22" ht="27" customHeight="1">
      <c r="A10" s="359">
        <v>1.2</v>
      </c>
      <c r="B10" s="360" t="s">
        <v>214</v>
      </c>
      <c r="C10" s="359" t="s">
        <v>215</v>
      </c>
      <c r="D10" s="49">
        <v>316.5</v>
      </c>
      <c r="E10" s="403"/>
      <c r="F10" s="406"/>
      <c r="G10" s="43"/>
    </row>
    <row r="11" spans="1:22" ht="27" customHeight="1">
      <c r="A11" s="359">
        <v>1.3</v>
      </c>
      <c r="B11" s="360" t="s">
        <v>216</v>
      </c>
      <c r="C11" s="359" t="s">
        <v>217</v>
      </c>
      <c r="D11" s="49">
        <v>0.6</v>
      </c>
      <c r="E11" s="403"/>
      <c r="F11" s="406"/>
      <c r="G11" s="43"/>
    </row>
    <row r="12" spans="1:22" ht="27" customHeight="1">
      <c r="A12" s="359">
        <v>1.4</v>
      </c>
      <c r="B12" s="360" t="s">
        <v>218</v>
      </c>
      <c r="C12" s="359" t="s">
        <v>219</v>
      </c>
      <c r="D12" s="49"/>
      <c r="E12" s="403"/>
      <c r="F12" s="406"/>
      <c r="G12" s="43"/>
    </row>
    <row r="13" spans="1:22" ht="27" customHeight="1">
      <c r="A13" s="359">
        <v>1.5</v>
      </c>
      <c r="B13" s="361" t="s">
        <v>220</v>
      </c>
      <c r="C13" s="359" t="s">
        <v>272</v>
      </c>
      <c r="D13" s="49"/>
      <c r="E13" s="403"/>
      <c r="F13" s="406"/>
      <c r="G13" s="43"/>
    </row>
    <row r="14" spans="1:22" ht="18" customHeight="1">
      <c r="A14" s="359">
        <v>1.6</v>
      </c>
      <c r="B14" s="361"/>
      <c r="C14" s="362" t="s">
        <v>215</v>
      </c>
      <c r="D14" s="49">
        <v>32</v>
      </c>
      <c r="E14" s="403"/>
      <c r="F14" s="406"/>
      <c r="G14" s="43"/>
    </row>
    <row r="15" spans="1:22" ht="29.25" customHeight="1">
      <c r="A15" s="359">
        <v>1.7</v>
      </c>
      <c r="B15" s="361"/>
      <c r="C15" s="362" t="s">
        <v>263</v>
      </c>
      <c r="D15" s="49">
        <v>72.5</v>
      </c>
      <c r="E15" s="403" t="s">
        <v>264</v>
      </c>
      <c r="F15" s="406"/>
      <c r="G15" s="43"/>
    </row>
    <row r="16" spans="1:22" ht="18" customHeight="1">
      <c r="A16" s="359">
        <v>1.8</v>
      </c>
      <c r="B16" s="361"/>
      <c r="C16" s="362" t="s">
        <v>265</v>
      </c>
      <c r="D16" s="49">
        <v>72</v>
      </c>
      <c r="E16" s="403"/>
      <c r="F16" s="406"/>
      <c r="G16" s="43"/>
    </row>
    <row r="17" spans="1:22" ht="18" customHeight="1">
      <c r="A17" s="359">
        <v>1.9</v>
      </c>
      <c r="B17" s="361"/>
      <c r="C17" s="362"/>
      <c r="D17" s="49"/>
      <c r="E17" s="403"/>
      <c r="F17" s="406"/>
      <c r="G17" s="43"/>
    </row>
    <row r="18" spans="1:22" ht="18" customHeight="1">
      <c r="A18" s="363">
        <v>2</v>
      </c>
      <c r="B18" s="361"/>
      <c r="C18" s="362"/>
      <c r="D18" s="49"/>
      <c r="E18" s="403"/>
      <c r="F18" s="406"/>
      <c r="G18" s="43"/>
    </row>
    <row r="19" spans="1:22" ht="18" customHeight="1">
      <c r="A19" s="359">
        <v>2.1</v>
      </c>
      <c r="B19" s="361"/>
      <c r="C19" s="362"/>
      <c r="D19" s="49"/>
      <c r="E19" s="403"/>
      <c r="F19" s="406"/>
      <c r="G19" s="43"/>
    </row>
    <row r="20" spans="1:22" ht="18" customHeight="1">
      <c r="A20" s="359">
        <v>2.2000000000000002</v>
      </c>
      <c r="B20" s="361"/>
      <c r="C20" s="362"/>
      <c r="D20" s="49"/>
      <c r="E20" s="403"/>
      <c r="F20" s="406"/>
      <c r="G20" s="43"/>
    </row>
    <row r="21" spans="1:22" ht="18" customHeight="1">
      <c r="A21" s="359">
        <v>2.2999999999999998</v>
      </c>
      <c r="B21" s="361"/>
      <c r="C21" s="362"/>
      <c r="D21" s="49"/>
      <c r="E21" s="403"/>
      <c r="F21" s="406"/>
      <c r="G21" s="43"/>
    </row>
    <row r="22" spans="1:22" ht="34.5" customHeight="1">
      <c r="A22" s="359">
        <v>2.4</v>
      </c>
      <c r="B22" s="361"/>
      <c r="C22" s="362" t="s">
        <v>222</v>
      </c>
      <c r="D22" s="49"/>
      <c r="E22" s="403"/>
      <c r="F22" s="406"/>
      <c r="G22" s="43"/>
    </row>
    <row r="23" spans="1:22" ht="34.5" customHeight="1">
      <c r="A23" s="359">
        <v>2.5</v>
      </c>
      <c r="B23" s="361" t="s">
        <v>223</v>
      </c>
      <c r="C23" s="359" t="s">
        <v>43</v>
      </c>
      <c r="D23" s="49"/>
      <c r="E23" s="403"/>
      <c r="F23" s="406"/>
      <c r="G23" s="43"/>
    </row>
    <row r="24" spans="1:22" ht="34.5" customHeight="1">
      <c r="A24" s="359">
        <v>2.6</v>
      </c>
      <c r="B24" s="361" t="s">
        <v>223</v>
      </c>
      <c r="C24" s="359" t="s">
        <v>62</v>
      </c>
      <c r="D24" s="49"/>
      <c r="E24" s="403"/>
      <c r="F24" s="406"/>
      <c r="G24" s="43"/>
    </row>
    <row r="25" spans="1:22" ht="29.25" customHeight="1">
      <c r="A25" s="359">
        <v>2.7</v>
      </c>
      <c r="B25" s="361" t="s">
        <v>223</v>
      </c>
      <c r="C25" s="359" t="s">
        <v>224</v>
      </c>
      <c r="D25" s="49">
        <v>49.5</v>
      </c>
      <c r="E25" s="403"/>
      <c r="F25" s="406"/>
      <c r="G25" s="43"/>
    </row>
    <row r="26" spans="1:22" ht="34.5" customHeight="1">
      <c r="A26" s="359">
        <v>2.8</v>
      </c>
      <c r="B26" s="361" t="s">
        <v>223</v>
      </c>
      <c r="C26" s="359" t="s">
        <v>225</v>
      </c>
      <c r="D26" s="49">
        <v>66.2</v>
      </c>
      <c r="E26" s="403"/>
      <c r="F26" s="406"/>
      <c r="G26" s="43"/>
    </row>
    <row r="27" spans="1:22" ht="27" customHeight="1">
      <c r="A27" s="359">
        <v>2.9</v>
      </c>
      <c r="B27" s="360" t="s">
        <v>226</v>
      </c>
      <c r="C27" s="359" t="s">
        <v>227</v>
      </c>
      <c r="D27" s="49">
        <v>40.799999999999997</v>
      </c>
      <c r="E27" s="403"/>
      <c r="F27" s="406"/>
      <c r="G27" s="43"/>
    </row>
    <row r="28" spans="1:22" ht="32.25" customHeight="1">
      <c r="A28" s="363">
        <v>3</v>
      </c>
      <c r="B28" s="361" t="s">
        <v>220</v>
      </c>
      <c r="C28" s="359" t="s">
        <v>228</v>
      </c>
      <c r="D28" s="49"/>
      <c r="E28" s="403"/>
      <c r="F28" s="406"/>
      <c r="G28" s="43"/>
    </row>
    <row r="29" spans="1:22" s="365" customFormat="1" ht="42" customHeight="1">
      <c r="A29" s="355">
        <v>2</v>
      </c>
      <c r="B29" s="364" t="s">
        <v>229</v>
      </c>
      <c r="C29" s="355"/>
      <c r="D29" s="357"/>
      <c r="E29" s="402"/>
      <c r="F29" s="406"/>
      <c r="G29" s="52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ht="30.75" customHeight="1">
      <c r="A30" s="359">
        <v>2.1</v>
      </c>
      <c r="B30" s="361"/>
      <c r="C30" s="359" t="s">
        <v>230</v>
      </c>
      <c r="D30" s="49"/>
      <c r="E30" s="403"/>
      <c r="F30" s="43"/>
      <c r="G30" s="43"/>
    </row>
    <row r="31" spans="1:22" ht="27.75" customHeight="1">
      <c r="A31" s="359">
        <v>2.2000000000000002</v>
      </c>
      <c r="B31" s="361" t="s">
        <v>231</v>
      </c>
      <c r="C31" s="359" t="s">
        <v>232</v>
      </c>
      <c r="D31" s="49"/>
      <c r="E31" s="403"/>
      <c r="F31" s="43"/>
      <c r="G31" s="43"/>
    </row>
    <row r="32" spans="1:22" ht="26.25" customHeight="1">
      <c r="A32" s="359">
        <v>2.2999999999999998</v>
      </c>
      <c r="B32" s="361" t="s">
        <v>231</v>
      </c>
      <c r="C32" s="359" t="s">
        <v>233</v>
      </c>
      <c r="D32" s="49"/>
      <c r="E32" s="404"/>
      <c r="F32" s="43"/>
      <c r="G32" s="43"/>
    </row>
    <row r="33" spans="1:22" s="267" customFormat="1" ht="21.75" customHeight="1">
      <c r="A33" s="123"/>
      <c r="B33" s="366" t="s">
        <v>199</v>
      </c>
      <c r="C33" s="367"/>
      <c r="D33" s="368">
        <f>D8+D29</f>
        <v>698.2</v>
      </c>
      <c r="E33" s="405"/>
      <c r="F33" s="401"/>
      <c r="G33" s="401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</row>
    <row r="34" spans="1:22" s="342" customFormat="1" ht="33.75" customHeight="1">
      <c r="A34" s="427" t="s">
        <v>234</v>
      </c>
      <c r="B34" s="428"/>
      <c r="C34" s="428"/>
      <c r="D34" s="428"/>
      <c r="E34" s="428"/>
      <c r="F34" s="126"/>
      <c r="G34" s="12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ht="21" customHeight="1">
      <c r="A35" s="359">
        <v>1.1000000000000001</v>
      </c>
      <c r="B35" s="360" t="s">
        <v>212</v>
      </c>
      <c r="C35" s="359" t="s">
        <v>213</v>
      </c>
      <c r="D35" s="49"/>
      <c r="E35" s="403"/>
      <c r="F35" s="49">
        <v>6</v>
      </c>
      <c r="G35" s="43"/>
    </row>
    <row r="36" spans="1:22" ht="21" customHeight="1">
      <c r="A36" s="359">
        <v>1.2</v>
      </c>
      <c r="B36" s="360" t="s">
        <v>214</v>
      </c>
      <c r="C36" s="359" t="s">
        <v>215</v>
      </c>
      <c r="D36" s="49"/>
      <c r="E36" s="403"/>
      <c r="F36" s="49"/>
      <c r="G36" s="43"/>
    </row>
    <row r="37" spans="1:22" ht="21" customHeight="1">
      <c r="A37" s="359">
        <v>1.3</v>
      </c>
      <c r="B37" s="360" t="s">
        <v>216</v>
      </c>
      <c r="C37" s="359" t="s">
        <v>217</v>
      </c>
      <c r="D37" s="49"/>
      <c r="E37" s="403"/>
      <c r="F37" s="49"/>
      <c r="G37" s="43"/>
    </row>
    <row r="38" spans="1:22" ht="21" customHeight="1">
      <c r="A38" s="359">
        <v>1.4</v>
      </c>
      <c r="B38" s="360" t="s">
        <v>218</v>
      </c>
      <c r="C38" s="359" t="s">
        <v>219</v>
      </c>
      <c r="D38" s="49"/>
      <c r="E38" s="403"/>
      <c r="F38" s="49"/>
      <c r="G38" s="43"/>
    </row>
    <row r="39" spans="1:22" ht="21" customHeight="1">
      <c r="A39" s="359">
        <v>1.5</v>
      </c>
      <c r="B39" s="361" t="s">
        <v>220</v>
      </c>
      <c r="C39" s="359" t="s">
        <v>221</v>
      </c>
      <c r="D39" s="49"/>
      <c r="E39" s="403"/>
      <c r="F39" s="49"/>
      <c r="G39" s="43"/>
    </row>
    <row r="40" spans="1:22" ht="26.25" customHeight="1">
      <c r="A40" s="359">
        <v>1.6</v>
      </c>
      <c r="B40" s="361"/>
      <c r="C40" s="362" t="s">
        <v>266</v>
      </c>
      <c r="D40" s="49">
        <v>6</v>
      </c>
      <c r="E40" s="403"/>
      <c r="F40" s="49"/>
      <c r="G40" s="43"/>
    </row>
    <row r="41" spans="1:22" ht="26.25" customHeight="1">
      <c r="A41" s="359">
        <v>1.7</v>
      </c>
      <c r="B41" s="361"/>
      <c r="C41" s="362"/>
      <c r="D41" s="49"/>
      <c r="E41" s="403"/>
      <c r="F41" s="49"/>
      <c r="G41" s="43"/>
    </row>
    <row r="42" spans="1:22" ht="26.25" customHeight="1">
      <c r="A42" s="359">
        <v>1.8</v>
      </c>
      <c r="B42" s="361"/>
      <c r="C42" s="362"/>
      <c r="D42" s="49"/>
      <c r="E42" s="403"/>
      <c r="F42" s="49"/>
      <c r="G42" s="43"/>
    </row>
    <row r="43" spans="1:22" ht="26.25" customHeight="1">
      <c r="A43" s="359">
        <v>1.9</v>
      </c>
      <c r="B43" s="361"/>
      <c r="C43" s="362"/>
      <c r="D43" s="49"/>
      <c r="E43" s="403"/>
      <c r="F43" s="49"/>
      <c r="G43" s="43"/>
    </row>
    <row r="44" spans="1:22" ht="26.25" customHeight="1">
      <c r="A44" s="363">
        <v>2</v>
      </c>
      <c r="B44" s="361"/>
      <c r="C44" s="362"/>
      <c r="D44" s="49"/>
      <c r="E44" s="403"/>
      <c r="F44" s="49">
        <v>8.6</v>
      </c>
      <c r="G44" s="43"/>
    </row>
    <row r="45" spans="1:22" ht="26.25" customHeight="1">
      <c r="A45" s="359">
        <v>2.1</v>
      </c>
      <c r="B45" s="361"/>
      <c r="C45" s="362" t="s">
        <v>222</v>
      </c>
      <c r="D45" s="49"/>
      <c r="E45" s="403"/>
      <c r="F45" s="49">
        <v>9.8000000000000007</v>
      </c>
      <c r="G45" s="43"/>
    </row>
    <row r="46" spans="1:22" ht="21" customHeight="1">
      <c r="A46" s="359">
        <v>2.2000000000000002</v>
      </c>
      <c r="B46" s="361" t="s">
        <v>223</v>
      </c>
      <c r="C46" s="359" t="s">
        <v>43</v>
      </c>
      <c r="D46" s="49">
        <v>8.6</v>
      </c>
      <c r="E46" s="403"/>
      <c r="F46" s="49"/>
      <c r="G46" s="43"/>
    </row>
    <row r="47" spans="1:22" ht="21" customHeight="1">
      <c r="A47" s="359">
        <v>2.2999999999999998</v>
      </c>
      <c r="B47" s="361" t="s">
        <v>223</v>
      </c>
      <c r="C47" s="359" t="s">
        <v>62</v>
      </c>
      <c r="D47" s="49">
        <v>9.8000000000000007</v>
      </c>
      <c r="E47" s="403"/>
      <c r="F47" s="49"/>
      <c r="G47" s="43"/>
    </row>
    <row r="48" spans="1:22" ht="21" customHeight="1">
      <c r="A48" s="359">
        <v>2.4</v>
      </c>
      <c r="B48" s="361" t="s">
        <v>223</v>
      </c>
      <c r="C48" s="359" t="s">
        <v>224</v>
      </c>
      <c r="D48" s="49"/>
      <c r="E48" s="403"/>
      <c r="F48" s="49"/>
      <c r="G48" s="43"/>
    </row>
    <row r="49" spans="1:22" ht="24" customHeight="1">
      <c r="A49" s="359">
        <v>2.5</v>
      </c>
      <c r="B49" s="361" t="s">
        <v>223</v>
      </c>
      <c r="C49" s="359" t="s">
        <v>225</v>
      </c>
      <c r="D49" s="49"/>
      <c r="E49" s="403"/>
      <c r="F49" s="49"/>
      <c r="G49" s="43"/>
    </row>
    <row r="50" spans="1:22" ht="24" customHeight="1">
      <c r="A50" s="359">
        <v>2.6</v>
      </c>
      <c r="B50" s="360" t="s">
        <v>226</v>
      </c>
      <c r="C50" s="359" t="s">
        <v>227</v>
      </c>
      <c r="D50" s="49"/>
      <c r="E50" s="49"/>
      <c r="F50" s="49"/>
    </row>
    <row r="51" spans="1:22" ht="24" customHeight="1">
      <c r="A51" s="359">
        <v>2.7</v>
      </c>
      <c r="B51" s="361" t="s">
        <v>220</v>
      </c>
      <c r="C51" s="359" t="s">
        <v>228</v>
      </c>
      <c r="D51" s="49"/>
      <c r="E51" s="49"/>
      <c r="F51" s="357">
        <f>SUM(F52:F55)</f>
        <v>134.9</v>
      </c>
    </row>
    <row r="52" spans="1:22" s="348" customFormat="1" ht="33" customHeight="1">
      <c r="A52" s="359"/>
      <c r="B52" s="356" t="s">
        <v>235</v>
      </c>
      <c r="C52" s="359"/>
      <c r="D52" s="357">
        <f>SUM(D53:D55)</f>
        <v>134.9</v>
      </c>
      <c r="E52" s="49"/>
      <c r="F52" s="49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ht="30" customHeight="1">
      <c r="A53" s="359">
        <v>1.23</v>
      </c>
      <c r="B53" s="369"/>
      <c r="C53" s="359" t="s">
        <v>230</v>
      </c>
      <c r="D53" s="49"/>
      <c r="E53" s="49"/>
      <c r="F53" s="49">
        <v>7</v>
      </c>
    </row>
    <row r="54" spans="1:22" ht="24.75" customHeight="1">
      <c r="A54" s="359">
        <v>1.24</v>
      </c>
      <c r="B54" s="361" t="s">
        <v>220</v>
      </c>
      <c r="C54" s="359" t="s">
        <v>232</v>
      </c>
      <c r="D54" s="49">
        <v>7</v>
      </c>
      <c r="E54" s="49"/>
      <c r="F54" s="49">
        <v>127.9</v>
      </c>
    </row>
    <row r="55" spans="1:22" ht="24.75" customHeight="1">
      <c r="A55" s="359">
        <v>1.25</v>
      </c>
      <c r="B55" s="361" t="s">
        <v>220</v>
      </c>
      <c r="C55" s="359" t="s">
        <v>233</v>
      </c>
      <c r="D55" s="49">
        <v>127.9</v>
      </c>
      <c r="E55" s="49"/>
      <c r="F55" s="49"/>
    </row>
    <row r="56" spans="1:22" s="341" customFormat="1" ht="29.25" customHeight="1">
      <c r="A56" s="370"/>
      <c r="B56" s="366" t="s">
        <v>199</v>
      </c>
      <c r="C56" s="371"/>
      <c r="D56" s="372">
        <f>SUM(D35:D52)</f>
        <v>159.30000000000001</v>
      </c>
      <c r="E56" s="373"/>
      <c r="F56" s="372">
        <f>SUM(F30:F51)</f>
        <v>159.30000000000001</v>
      </c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340"/>
      <c r="V56" s="340"/>
    </row>
    <row r="57" spans="1:22" ht="27.75" customHeight="1">
      <c r="A57" s="347"/>
      <c r="B57" s="348"/>
      <c r="C57" s="348"/>
      <c r="F57" s="1"/>
    </row>
    <row r="58" spans="1:22" ht="39" customHeight="1">
      <c r="A58" s="347"/>
      <c r="B58" s="348"/>
      <c r="C58" s="374" t="s">
        <v>236</v>
      </c>
    </row>
    <row r="59" spans="1:22" ht="59.25" customHeight="1">
      <c r="A59" s="375">
        <v>1</v>
      </c>
      <c r="B59" s="376" t="s">
        <v>237</v>
      </c>
      <c r="C59" s="372">
        <v>7052</v>
      </c>
      <c r="D59" s="423" t="s">
        <v>238</v>
      </c>
      <c r="E59" s="424"/>
    </row>
    <row r="60" spans="1:22" ht="27.75" customHeight="1">
      <c r="A60" s="347"/>
      <c r="B60" s="348"/>
      <c r="C60" s="348"/>
    </row>
    <row r="61" spans="1:22" ht="19.5" customHeight="1">
      <c r="A61" s="347"/>
      <c r="B61" s="348"/>
      <c r="C61" s="348"/>
    </row>
    <row r="62" spans="1:22" s="358" customFormat="1" ht="25.5" customHeight="1">
      <c r="A62" s="377"/>
      <c r="B62" s="340" t="s">
        <v>2</v>
      </c>
      <c r="C62" s="378"/>
      <c r="D62" s="411" t="s">
        <v>258</v>
      </c>
      <c r="E62" s="411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</row>
    <row r="63" spans="1:22" s="358" customFormat="1" ht="12.75" customHeight="1">
      <c r="A63" s="377"/>
      <c r="B63" s="365"/>
      <c r="C63" s="379"/>
      <c r="D63" s="425" t="s">
        <v>154</v>
      </c>
      <c r="E63" s="425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</row>
    <row r="64" spans="1:22" s="358" customFormat="1" ht="8.25" customHeight="1">
      <c r="A64" s="377"/>
      <c r="B64" s="365"/>
      <c r="C64" s="379"/>
      <c r="D64" s="380"/>
      <c r="E64" s="381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</row>
    <row r="65" spans="1:22" s="358" customFormat="1" ht="22.5" customHeight="1">
      <c r="A65" s="377"/>
      <c r="B65" s="340" t="s">
        <v>6</v>
      </c>
      <c r="C65" s="378"/>
      <c r="D65" s="426" t="s">
        <v>259</v>
      </c>
      <c r="E65" s="426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</row>
    <row r="66" spans="1:22" s="358" customFormat="1" ht="13.5" customHeight="1">
      <c r="A66" s="377"/>
      <c r="B66" s="382"/>
      <c r="C66" s="383" t="s">
        <v>1</v>
      </c>
      <c r="D66" s="425" t="s">
        <v>154</v>
      </c>
      <c r="E66" s="425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</row>
    <row r="67" spans="1:22">
      <c r="D67" s="384"/>
      <c r="E67" s="384"/>
    </row>
    <row r="68" spans="1:22" ht="27" customHeight="1"/>
    <row r="72" spans="1:22" ht="33" customHeight="1"/>
    <row r="74" spans="1:22" s="385" customFormat="1" ht="36" customHeight="1">
      <c r="F74" s="386"/>
      <c r="G74" s="386"/>
      <c r="H74" s="386"/>
      <c r="I74" s="386"/>
      <c r="J74" s="386"/>
      <c r="K74" s="386"/>
      <c r="L74" s="386"/>
      <c r="M74" s="386"/>
      <c r="N74" s="386"/>
      <c r="O74" s="386"/>
      <c r="P74" s="386"/>
      <c r="Q74" s="386"/>
      <c r="R74" s="386"/>
      <c r="S74" s="386"/>
      <c r="T74" s="386"/>
      <c r="U74" s="386"/>
      <c r="V74" s="386"/>
    </row>
    <row r="75" spans="1:22" ht="24" customHeight="1"/>
    <row r="76" spans="1:22" ht="0.75" hidden="1" customHeight="1"/>
    <row r="77" spans="1:22" s="358" customFormat="1" ht="28.5" customHeight="1"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</row>
    <row r="81" spans="1:5" s="35" customFormat="1">
      <c r="A81" s="244"/>
      <c r="B81" s="1"/>
      <c r="C81" s="1"/>
      <c r="D81" s="1"/>
      <c r="E81" s="384"/>
    </row>
    <row r="82" spans="1:5" s="35" customFormat="1" ht="24" customHeight="1">
      <c r="A82" s="244"/>
      <c r="B82" s="1"/>
      <c r="C82" s="1"/>
      <c r="D82" s="1"/>
      <c r="E82" s="384"/>
    </row>
    <row r="83" spans="1:5" s="35" customFormat="1">
      <c r="A83" s="244"/>
      <c r="B83" s="1"/>
      <c r="C83" s="1"/>
      <c r="D83" s="1"/>
      <c r="E83" s="384"/>
    </row>
    <row r="84" spans="1:5" s="35" customFormat="1" ht="24.75" customHeight="1">
      <c r="A84" s="244"/>
      <c r="B84" s="1"/>
      <c r="C84" s="1"/>
      <c r="D84" s="1"/>
      <c r="E84" s="1"/>
    </row>
  </sheetData>
  <mergeCells count="11">
    <mergeCell ref="A34:E34"/>
    <mergeCell ref="A1:E1"/>
    <mergeCell ref="A2:E2"/>
    <mergeCell ref="A3:E3"/>
    <mergeCell ref="A4:E4"/>
    <mergeCell ref="A7:E7"/>
    <mergeCell ref="D59:E59"/>
    <mergeCell ref="D62:E62"/>
    <mergeCell ref="D63:E63"/>
    <mergeCell ref="D65:E65"/>
    <mergeCell ref="D66:E66"/>
  </mergeCells>
  <pageMargins left="0.15" right="0.15" top="0.17" bottom="0.16" header="0.14000000000000001" footer="0.14000000000000001"/>
  <pageSetup paperSize="9" scale="96" orientation="portrait" r:id="rId1"/>
  <headerFooter alignWithMargins="0"/>
  <rowBreaks count="1" manualBreakCount="1">
    <brk id="33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4"/>
  <sheetViews>
    <sheetView view="pageBreakPreview" topLeftCell="A8" zoomScaleSheetLayoutView="100" workbookViewId="0">
      <selection activeCell="F22" sqref="F22:G22"/>
    </sheetView>
  </sheetViews>
  <sheetFormatPr defaultRowHeight="13.5"/>
  <cols>
    <col min="1" max="1" width="4.5703125" style="1" customWidth="1"/>
    <col min="2" max="2" width="25.5703125" style="1" customWidth="1"/>
    <col min="3" max="3" width="21.7109375" style="1" customWidth="1"/>
    <col min="4" max="4" width="17" style="1" customWidth="1"/>
    <col min="5" max="5" width="14.7109375" style="1" customWidth="1"/>
    <col min="6" max="6" width="15.85546875" style="1" customWidth="1"/>
    <col min="7" max="7" width="16.140625" style="1" customWidth="1"/>
    <col min="8" max="8" width="14.140625" style="1" customWidth="1"/>
    <col min="9" max="9" width="14.42578125" style="1" customWidth="1"/>
    <col min="10" max="10" width="19.28515625" style="1" customWidth="1"/>
    <col min="11" max="257" width="9.140625" style="1"/>
    <col min="258" max="258" width="4.5703125" style="1" customWidth="1"/>
    <col min="259" max="259" width="20.5703125" style="1" customWidth="1"/>
    <col min="260" max="260" width="14.42578125" style="1" customWidth="1"/>
    <col min="261" max="261" width="16.5703125" style="1" customWidth="1"/>
    <col min="262" max="262" width="12.42578125" style="1" customWidth="1"/>
    <col min="263" max="263" width="13.7109375" style="1" customWidth="1"/>
    <col min="264" max="264" width="14.7109375" style="1" customWidth="1"/>
    <col min="265" max="265" width="13.42578125" style="1" customWidth="1"/>
    <col min="266" max="266" width="16.5703125" style="1" customWidth="1"/>
    <col min="267" max="513" width="9.140625" style="1"/>
    <col min="514" max="514" width="4.5703125" style="1" customWidth="1"/>
    <col min="515" max="515" width="20.5703125" style="1" customWidth="1"/>
    <col min="516" max="516" width="14.42578125" style="1" customWidth="1"/>
    <col min="517" max="517" width="16.5703125" style="1" customWidth="1"/>
    <col min="518" max="518" width="12.42578125" style="1" customWidth="1"/>
    <col min="519" max="519" width="13.7109375" style="1" customWidth="1"/>
    <col min="520" max="520" width="14.7109375" style="1" customWidth="1"/>
    <col min="521" max="521" width="13.42578125" style="1" customWidth="1"/>
    <col min="522" max="522" width="16.5703125" style="1" customWidth="1"/>
    <col min="523" max="769" width="9.140625" style="1"/>
    <col min="770" max="770" width="4.5703125" style="1" customWidth="1"/>
    <col min="771" max="771" width="20.5703125" style="1" customWidth="1"/>
    <col min="772" max="772" width="14.42578125" style="1" customWidth="1"/>
    <col min="773" max="773" width="16.5703125" style="1" customWidth="1"/>
    <col min="774" max="774" width="12.42578125" style="1" customWidth="1"/>
    <col min="775" max="775" width="13.7109375" style="1" customWidth="1"/>
    <col min="776" max="776" width="14.7109375" style="1" customWidth="1"/>
    <col min="777" max="777" width="13.42578125" style="1" customWidth="1"/>
    <col min="778" max="778" width="16.5703125" style="1" customWidth="1"/>
    <col min="779" max="1025" width="9.140625" style="1"/>
    <col min="1026" max="1026" width="4.5703125" style="1" customWidth="1"/>
    <col min="1027" max="1027" width="20.5703125" style="1" customWidth="1"/>
    <col min="1028" max="1028" width="14.42578125" style="1" customWidth="1"/>
    <col min="1029" max="1029" width="16.5703125" style="1" customWidth="1"/>
    <col min="1030" max="1030" width="12.42578125" style="1" customWidth="1"/>
    <col min="1031" max="1031" width="13.7109375" style="1" customWidth="1"/>
    <col min="1032" max="1032" width="14.7109375" style="1" customWidth="1"/>
    <col min="1033" max="1033" width="13.42578125" style="1" customWidth="1"/>
    <col min="1034" max="1034" width="16.5703125" style="1" customWidth="1"/>
    <col min="1035" max="1281" width="9.140625" style="1"/>
    <col min="1282" max="1282" width="4.5703125" style="1" customWidth="1"/>
    <col min="1283" max="1283" width="20.5703125" style="1" customWidth="1"/>
    <col min="1284" max="1284" width="14.42578125" style="1" customWidth="1"/>
    <col min="1285" max="1285" width="16.5703125" style="1" customWidth="1"/>
    <col min="1286" max="1286" width="12.42578125" style="1" customWidth="1"/>
    <col min="1287" max="1287" width="13.7109375" style="1" customWidth="1"/>
    <col min="1288" max="1288" width="14.7109375" style="1" customWidth="1"/>
    <col min="1289" max="1289" width="13.42578125" style="1" customWidth="1"/>
    <col min="1290" max="1290" width="16.5703125" style="1" customWidth="1"/>
    <col min="1291" max="1537" width="9.140625" style="1"/>
    <col min="1538" max="1538" width="4.5703125" style="1" customWidth="1"/>
    <col min="1539" max="1539" width="20.5703125" style="1" customWidth="1"/>
    <col min="1540" max="1540" width="14.42578125" style="1" customWidth="1"/>
    <col min="1541" max="1541" width="16.5703125" style="1" customWidth="1"/>
    <col min="1542" max="1542" width="12.42578125" style="1" customWidth="1"/>
    <col min="1543" max="1543" width="13.7109375" style="1" customWidth="1"/>
    <col min="1544" max="1544" width="14.7109375" style="1" customWidth="1"/>
    <col min="1545" max="1545" width="13.42578125" style="1" customWidth="1"/>
    <col min="1546" max="1546" width="16.5703125" style="1" customWidth="1"/>
    <col min="1547" max="1793" width="9.140625" style="1"/>
    <col min="1794" max="1794" width="4.5703125" style="1" customWidth="1"/>
    <col min="1795" max="1795" width="20.5703125" style="1" customWidth="1"/>
    <col min="1796" max="1796" width="14.42578125" style="1" customWidth="1"/>
    <col min="1797" max="1797" width="16.5703125" style="1" customWidth="1"/>
    <col min="1798" max="1798" width="12.42578125" style="1" customWidth="1"/>
    <col min="1799" max="1799" width="13.7109375" style="1" customWidth="1"/>
    <col min="1800" max="1800" width="14.7109375" style="1" customWidth="1"/>
    <col min="1801" max="1801" width="13.42578125" style="1" customWidth="1"/>
    <col min="1802" max="1802" width="16.5703125" style="1" customWidth="1"/>
    <col min="1803" max="2049" width="9.140625" style="1"/>
    <col min="2050" max="2050" width="4.5703125" style="1" customWidth="1"/>
    <col min="2051" max="2051" width="20.5703125" style="1" customWidth="1"/>
    <col min="2052" max="2052" width="14.42578125" style="1" customWidth="1"/>
    <col min="2053" max="2053" width="16.5703125" style="1" customWidth="1"/>
    <col min="2054" max="2054" width="12.42578125" style="1" customWidth="1"/>
    <col min="2055" max="2055" width="13.7109375" style="1" customWidth="1"/>
    <col min="2056" max="2056" width="14.7109375" style="1" customWidth="1"/>
    <col min="2057" max="2057" width="13.42578125" style="1" customWidth="1"/>
    <col min="2058" max="2058" width="16.5703125" style="1" customWidth="1"/>
    <col min="2059" max="2305" width="9.140625" style="1"/>
    <col min="2306" max="2306" width="4.5703125" style="1" customWidth="1"/>
    <col min="2307" max="2307" width="20.5703125" style="1" customWidth="1"/>
    <col min="2308" max="2308" width="14.42578125" style="1" customWidth="1"/>
    <col min="2309" max="2309" width="16.5703125" style="1" customWidth="1"/>
    <col min="2310" max="2310" width="12.42578125" style="1" customWidth="1"/>
    <col min="2311" max="2311" width="13.7109375" style="1" customWidth="1"/>
    <col min="2312" max="2312" width="14.7109375" style="1" customWidth="1"/>
    <col min="2313" max="2313" width="13.42578125" style="1" customWidth="1"/>
    <col min="2314" max="2314" width="16.5703125" style="1" customWidth="1"/>
    <col min="2315" max="2561" width="9.140625" style="1"/>
    <col min="2562" max="2562" width="4.5703125" style="1" customWidth="1"/>
    <col min="2563" max="2563" width="20.5703125" style="1" customWidth="1"/>
    <col min="2564" max="2564" width="14.42578125" style="1" customWidth="1"/>
    <col min="2565" max="2565" width="16.5703125" style="1" customWidth="1"/>
    <col min="2566" max="2566" width="12.42578125" style="1" customWidth="1"/>
    <col min="2567" max="2567" width="13.7109375" style="1" customWidth="1"/>
    <col min="2568" max="2568" width="14.7109375" style="1" customWidth="1"/>
    <col min="2569" max="2569" width="13.42578125" style="1" customWidth="1"/>
    <col min="2570" max="2570" width="16.5703125" style="1" customWidth="1"/>
    <col min="2571" max="2817" width="9.140625" style="1"/>
    <col min="2818" max="2818" width="4.5703125" style="1" customWidth="1"/>
    <col min="2819" max="2819" width="20.5703125" style="1" customWidth="1"/>
    <col min="2820" max="2820" width="14.42578125" style="1" customWidth="1"/>
    <col min="2821" max="2821" width="16.5703125" style="1" customWidth="1"/>
    <col min="2822" max="2822" width="12.42578125" style="1" customWidth="1"/>
    <col min="2823" max="2823" width="13.7109375" style="1" customWidth="1"/>
    <col min="2824" max="2824" width="14.7109375" style="1" customWidth="1"/>
    <col min="2825" max="2825" width="13.42578125" style="1" customWidth="1"/>
    <col min="2826" max="2826" width="16.5703125" style="1" customWidth="1"/>
    <col min="2827" max="3073" width="9.140625" style="1"/>
    <col min="3074" max="3074" width="4.5703125" style="1" customWidth="1"/>
    <col min="3075" max="3075" width="20.5703125" style="1" customWidth="1"/>
    <col min="3076" max="3076" width="14.42578125" style="1" customWidth="1"/>
    <col min="3077" max="3077" width="16.5703125" style="1" customWidth="1"/>
    <col min="3078" max="3078" width="12.42578125" style="1" customWidth="1"/>
    <col min="3079" max="3079" width="13.7109375" style="1" customWidth="1"/>
    <col min="3080" max="3080" width="14.7109375" style="1" customWidth="1"/>
    <col min="3081" max="3081" width="13.42578125" style="1" customWidth="1"/>
    <col min="3082" max="3082" width="16.5703125" style="1" customWidth="1"/>
    <col min="3083" max="3329" width="9.140625" style="1"/>
    <col min="3330" max="3330" width="4.5703125" style="1" customWidth="1"/>
    <col min="3331" max="3331" width="20.5703125" style="1" customWidth="1"/>
    <col min="3332" max="3332" width="14.42578125" style="1" customWidth="1"/>
    <col min="3333" max="3333" width="16.5703125" style="1" customWidth="1"/>
    <col min="3334" max="3334" width="12.42578125" style="1" customWidth="1"/>
    <col min="3335" max="3335" width="13.7109375" style="1" customWidth="1"/>
    <col min="3336" max="3336" width="14.7109375" style="1" customWidth="1"/>
    <col min="3337" max="3337" width="13.42578125" style="1" customWidth="1"/>
    <col min="3338" max="3338" width="16.5703125" style="1" customWidth="1"/>
    <col min="3339" max="3585" width="9.140625" style="1"/>
    <col min="3586" max="3586" width="4.5703125" style="1" customWidth="1"/>
    <col min="3587" max="3587" width="20.5703125" style="1" customWidth="1"/>
    <col min="3588" max="3588" width="14.42578125" style="1" customWidth="1"/>
    <col min="3589" max="3589" width="16.5703125" style="1" customWidth="1"/>
    <col min="3590" max="3590" width="12.42578125" style="1" customWidth="1"/>
    <col min="3591" max="3591" width="13.7109375" style="1" customWidth="1"/>
    <col min="3592" max="3592" width="14.7109375" style="1" customWidth="1"/>
    <col min="3593" max="3593" width="13.42578125" style="1" customWidth="1"/>
    <col min="3594" max="3594" width="16.5703125" style="1" customWidth="1"/>
    <col min="3595" max="3841" width="9.140625" style="1"/>
    <col min="3842" max="3842" width="4.5703125" style="1" customWidth="1"/>
    <col min="3843" max="3843" width="20.5703125" style="1" customWidth="1"/>
    <col min="3844" max="3844" width="14.42578125" style="1" customWidth="1"/>
    <col min="3845" max="3845" width="16.5703125" style="1" customWidth="1"/>
    <col min="3846" max="3846" width="12.42578125" style="1" customWidth="1"/>
    <col min="3847" max="3847" width="13.7109375" style="1" customWidth="1"/>
    <col min="3848" max="3848" width="14.7109375" style="1" customWidth="1"/>
    <col min="3849" max="3849" width="13.42578125" style="1" customWidth="1"/>
    <col min="3850" max="3850" width="16.5703125" style="1" customWidth="1"/>
    <col min="3851" max="4097" width="9.140625" style="1"/>
    <col min="4098" max="4098" width="4.5703125" style="1" customWidth="1"/>
    <col min="4099" max="4099" width="20.5703125" style="1" customWidth="1"/>
    <col min="4100" max="4100" width="14.42578125" style="1" customWidth="1"/>
    <col min="4101" max="4101" width="16.5703125" style="1" customWidth="1"/>
    <col min="4102" max="4102" width="12.42578125" style="1" customWidth="1"/>
    <col min="4103" max="4103" width="13.7109375" style="1" customWidth="1"/>
    <col min="4104" max="4104" width="14.7109375" style="1" customWidth="1"/>
    <col min="4105" max="4105" width="13.42578125" style="1" customWidth="1"/>
    <col min="4106" max="4106" width="16.5703125" style="1" customWidth="1"/>
    <col min="4107" max="4353" width="9.140625" style="1"/>
    <col min="4354" max="4354" width="4.5703125" style="1" customWidth="1"/>
    <col min="4355" max="4355" width="20.5703125" style="1" customWidth="1"/>
    <col min="4356" max="4356" width="14.42578125" style="1" customWidth="1"/>
    <col min="4357" max="4357" width="16.5703125" style="1" customWidth="1"/>
    <col min="4358" max="4358" width="12.42578125" style="1" customWidth="1"/>
    <col min="4359" max="4359" width="13.7109375" style="1" customWidth="1"/>
    <col min="4360" max="4360" width="14.7109375" style="1" customWidth="1"/>
    <col min="4361" max="4361" width="13.42578125" style="1" customWidth="1"/>
    <col min="4362" max="4362" width="16.5703125" style="1" customWidth="1"/>
    <col min="4363" max="4609" width="9.140625" style="1"/>
    <col min="4610" max="4610" width="4.5703125" style="1" customWidth="1"/>
    <col min="4611" max="4611" width="20.5703125" style="1" customWidth="1"/>
    <col min="4612" max="4612" width="14.42578125" style="1" customWidth="1"/>
    <col min="4613" max="4613" width="16.5703125" style="1" customWidth="1"/>
    <col min="4614" max="4614" width="12.42578125" style="1" customWidth="1"/>
    <col min="4615" max="4615" width="13.7109375" style="1" customWidth="1"/>
    <col min="4616" max="4616" width="14.7109375" style="1" customWidth="1"/>
    <col min="4617" max="4617" width="13.42578125" style="1" customWidth="1"/>
    <col min="4618" max="4618" width="16.5703125" style="1" customWidth="1"/>
    <col min="4619" max="4865" width="9.140625" style="1"/>
    <col min="4866" max="4866" width="4.5703125" style="1" customWidth="1"/>
    <col min="4867" max="4867" width="20.5703125" style="1" customWidth="1"/>
    <col min="4868" max="4868" width="14.42578125" style="1" customWidth="1"/>
    <col min="4869" max="4869" width="16.5703125" style="1" customWidth="1"/>
    <col min="4870" max="4870" width="12.42578125" style="1" customWidth="1"/>
    <col min="4871" max="4871" width="13.7109375" style="1" customWidth="1"/>
    <col min="4872" max="4872" width="14.7109375" style="1" customWidth="1"/>
    <col min="4873" max="4873" width="13.42578125" style="1" customWidth="1"/>
    <col min="4874" max="4874" width="16.5703125" style="1" customWidth="1"/>
    <col min="4875" max="5121" width="9.140625" style="1"/>
    <col min="5122" max="5122" width="4.5703125" style="1" customWidth="1"/>
    <col min="5123" max="5123" width="20.5703125" style="1" customWidth="1"/>
    <col min="5124" max="5124" width="14.42578125" style="1" customWidth="1"/>
    <col min="5125" max="5125" width="16.5703125" style="1" customWidth="1"/>
    <col min="5126" max="5126" width="12.42578125" style="1" customWidth="1"/>
    <col min="5127" max="5127" width="13.7109375" style="1" customWidth="1"/>
    <col min="5128" max="5128" width="14.7109375" style="1" customWidth="1"/>
    <col min="5129" max="5129" width="13.42578125" style="1" customWidth="1"/>
    <col min="5130" max="5130" width="16.5703125" style="1" customWidth="1"/>
    <col min="5131" max="5377" width="9.140625" style="1"/>
    <col min="5378" max="5378" width="4.5703125" style="1" customWidth="1"/>
    <col min="5379" max="5379" width="20.5703125" style="1" customWidth="1"/>
    <col min="5380" max="5380" width="14.42578125" style="1" customWidth="1"/>
    <col min="5381" max="5381" width="16.5703125" style="1" customWidth="1"/>
    <col min="5382" max="5382" width="12.42578125" style="1" customWidth="1"/>
    <col min="5383" max="5383" width="13.7109375" style="1" customWidth="1"/>
    <col min="5384" max="5384" width="14.7109375" style="1" customWidth="1"/>
    <col min="5385" max="5385" width="13.42578125" style="1" customWidth="1"/>
    <col min="5386" max="5386" width="16.5703125" style="1" customWidth="1"/>
    <col min="5387" max="5633" width="9.140625" style="1"/>
    <col min="5634" max="5634" width="4.5703125" style="1" customWidth="1"/>
    <col min="5635" max="5635" width="20.5703125" style="1" customWidth="1"/>
    <col min="5636" max="5636" width="14.42578125" style="1" customWidth="1"/>
    <col min="5637" max="5637" width="16.5703125" style="1" customWidth="1"/>
    <col min="5638" max="5638" width="12.42578125" style="1" customWidth="1"/>
    <col min="5639" max="5639" width="13.7109375" style="1" customWidth="1"/>
    <col min="5640" max="5640" width="14.7109375" style="1" customWidth="1"/>
    <col min="5641" max="5641" width="13.42578125" style="1" customWidth="1"/>
    <col min="5642" max="5642" width="16.5703125" style="1" customWidth="1"/>
    <col min="5643" max="5889" width="9.140625" style="1"/>
    <col min="5890" max="5890" width="4.5703125" style="1" customWidth="1"/>
    <col min="5891" max="5891" width="20.5703125" style="1" customWidth="1"/>
    <col min="5892" max="5892" width="14.42578125" style="1" customWidth="1"/>
    <col min="5893" max="5893" width="16.5703125" style="1" customWidth="1"/>
    <col min="5894" max="5894" width="12.42578125" style="1" customWidth="1"/>
    <col min="5895" max="5895" width="13.7109375" style="1" customWidth="1"/>
    <col min="5896" max="5896" width="14.7109375" style="1" customWidth="1"/>
    <col min="5897" max="5897" width="13.42578125" style="1" customWidth="1"/>
    <col min="5898" max="5898" width="16.5703125" style="1" customWidth="1"/>
    <col min="5899" max="6145" width="9.140625" style="1"/>
    <col min="6146" max="6146" width="4.5703125" style="1" customWidth="1"/>
    <col min="6147" max="6147" width="20.5703125" style="1" customWidth="1"/>
    <col min="6148" max="6148" width="14.42578125" style="1" customWidth="1"/>
    <col min="6149" max="6149" width="16.5703125" style="1" customWidth="1"/>
    <col min="6150" max="6150" width="12.42578125" style="1" customWidth="1"/>
    <col min="6151" max="6151" width="13.7109375" style="1" customWidth="1"/>
    <col min="6152" max="6152" width="14.7109375" style="1" customWidth="1"/>
    <col min="6153" max="6153" width="13.42578125" style="1" customWidth="1"/>
    <col min="6154" max="6154" width="16.5703125" style="1" customWidth="1"/>
    <col min="6155" max="6401" width="9.140625" style="1"/>
    <col min="6402" max="6402" width="4.5703125" style="1" customWidth="1"/>
    <col min="6403" max="6403" width="20.5703125" style="1" customWidth="1"/>
    <col min="6404" max="6404" width="14.42578125" style="1" customWidth="1"/>
    <col min="6405" max="6405" width="16.5703125" style="1" customWidth="1"/>
    <col min="6406" max="6406" width="12.42578125" style="1" customWidth="1"/>
    <col min="6407" max="6407" width="13.7109375" style="1" customWidth="1"/>
    <col min="6408" max="6408" width="14.7109375" style="1" customWidth="1"/>
    <col min="6409" max="6409" width="13.42578125" style="1" customWidth="1"/>
    <col min="6410" max="6410" width="16.5703125" style="1" customWidth="1"/>
    <col min="6411" max="6657" width="9.140625" style="1"/>
    <col min="6658" max="6658" width="4.5703125" style="1" customWidth="1"/>
    <col min="6659" max="6659" width="20.5703125" style="1" customWidth="1"/>
    <col min="6660" max="6660" width="14.42578125" style="1" customWidth="1"/>
    <col min="6661" max="6661" width="16.5703125" style="1" customWidth="1"/>
    <col min="6662" max="6662" width="12.42578125" style="1" customWidth="1"/>
    <col min="6663" max="6663" width="13.7109375" style="1" customWidth="1"/>
    <col min="6664" max="6664" width="14.7109375" style="1" customWidth="1"/>
    <col min="6665" max="6665" width="13.42578125" style="1" customWidth="1"/>
    <col min="6666" max="6666" width="16.5703125" style="1" customWidth="1"/>
    <col min="6667" max="6913" width="9.140625" style="1"/>
    <col min="6914" max="6914" width="4.5703125" style="1" customWidth="1"/>
    <col min="6915" max="6915" width="20.5703125" style="1" customWidth="1"/>
    <col min="6916" max="6916" width="14.42578125" style="1" customWidth="1"/>
    <col min="6917" max="6917" width="16.5703125" style="1" customWidth="1"/>
    <col min="6918" max="6918" width="12.42578125" style="1" customWidth="1"/>
    <col min="6919" max="6919" width="13.7109375" style="1" customWidth="1"/>
    <col min="6920" max="6920" width="14.7109375" style="1" customWidth="1"/>
    <col min="6921" max="6921" width="13.42578125" style="1" customWidth="1"/>
    <col min="6922" max="6922" width="16.5703125" style="1" customWidth="1"/>
    <col min="6923" max="7169" width="9.140625" style="1"/>
    <col min="7170" max="7170" width="4.5703125" style="1" customWidth="1"/>
    <col min="7171" max="7171" width="20.5703125" style="1" customWidth="1"/>
    <col min="7172" max="7172" width="14.42578125" style="1" customWidth="1"/>
    <col min="7173" max="7173" width="16.5703125" style="1" customWidth="1"/>
    <col min="7174" max="7174" width="12.42578125" style="1" customWidth="1"/>
    <col min="7175" max="7175" width="13.7109375" style="1" customWidth="1"/>
    <col min="7176" max="7176" width="14.7109375" style="1" customWidth="1"/>
    <col min="7177" max="7177" width="13.42578125" style="1" customWidth="1"/>
    <col min="7178" max="7178" width="16.5703125" style="1" customWidth="1"/>
    <col min="7179" max="7425" width="9.140625" style="1"/>
    <col min="7426" max="7426" width="4.5703125" style="1" customWidth="1"/>
    <col min="7427" max="7427" width="20.5703125" style="1" customWidth="1"/>
    <col min="7428" max="7428" width="14.42578125" style="1" customWidth="1"/>
    <col min="7429" max="7429" width="16.5703125" style="1" customWidth="1"/>
    <col min="7430" max="7430" width="12.42578125" style="1" customWidth="1"/>
    <col min="7431" max="7431" width="13.7109375" style="1" customWidth="1"/>
    <col min="7432" max="7432" width="14.7109375" style="1" customWidth="1"/>
    <col min="7433" max="7433" width="13.42578125" style="1" customWidth="1"/>
    <col min="7434" max="7434" width="16.5703125" style="1" customWidth="1"/>
    <col min="7435" max="7681" width="9.140625" style="1"/>
    <col min="7682" max="7682" width="4.5703125" style="1" customWidth="1"/>
    <col min="7683" max="7683" width="20.5703125" style="1" customWidth="1"/>
    <col min="7684" max="7684" width="14.42578125" style="1" customWidth="1"/>
    <col min="7685" max="7685" width="16.5703125" style="1" customWidth="1"/>
    <col min="7686" max="7686" width="12.42578125" style="1" customWidth="1"/>
    <col min="7687" max="7687" width="13.7109375" style="1" customWidth="1"/>
    <col min="7688" max="7688" width="14.7109375" style="1" customWidth="1"/>
    <col min="7689" max="7689" width="13.42578125" style="1" customWidth="1"/>
    <col min="7690" max="7690" width="16.5703125" style="1" customWidth="1"/>
    <col min="7691" max="7937" width="9.140625" style="1"/>
    <col min="7938" max="7938" width="4.5703125" style="1" customWidth="1"/>
    <col min="7939" max="7939" width="20.5703125" style="1" customWidth="1"/>
    <col min="7940" max="7940" width="14.42578125" style="1" customWidth="1"/>
    <col min="7941" max="7941" width="16.5703125" style="1" customWidth="1"/>
    <col min="7942" max="7942" width="12.42578125" style="1" customWidth="1"/>
    <col min="7943" max="7943" width="13.7109375" style="1" customWidth="1"/>
    <col min="7944" max="7944" width="14.7109375" style="1" customWidth="1"/>
    <col min="7945" max="7945" width="13.42578125" style="1" customWidth="1"/>
    <col min="7946" max="7946" width="16.5703125" style="1" customWidth="1"/>
    <col min="7947" max="8193" width="9.140625" style="1"/>
    <col min="8194" max="8194" width="4.5703125" style="1" customWidth="1"/>
    <col min="8195" max="8195" width="20.5703125" style="1" customWidth="1"/>
    <col min="8196" max="8196" width="14.42578125" style="1" customWidth="1"/>
    <col min="8197" max="8197" width="16.5703125" style="1" customWidth="1"/>
    <col min="8198" max="8198" width="12.42578125" style="1" customWidth="1"/>
    <col min="8199" max="8199" width="13.7109375" style="1" customWidth="1"/>
    <col min="8200" max="8200" width="14.7109375" style="1" customWidth="1"/>
    <col min="8201" max="8201" width="13.42578125" style="1" customWidth="1"/>
    <col min="8202" max="8202" width="16.5703125" style="1" customWidth="1"/>
    <col min="8203" max="8449" width="9.140625" style="1"/>
    <col min="8450" max="8450" width="4.5703125" style="1" customWidth="1"/>
    <col min="8451" max="8451" width="20.5703125" style="1" customWidth="1"/>
    <col min="8452" max="8452" width="14.42578125" style="1" customWidth="1"/>
    <col min="8453" max="8453" width="16.5703125" style="1" customWidth="1"/>
    <col min="8454" max="8454" width="12.42578125" style="1" customWidth="1"/>
    <col min="8455" max="8455" width="13.7109375" style="1" customWidth="1"/>
    <col min="8456" max="8456" width="14.7109375" style="1" customWidth="1"/>
    <col min="8457" max="8457" width="13.42578125" style="1" customWidth="1"/>
    <col min="8458" max="8458" width="16.5703125" style="1" customWidth="1"/>
    <col min="8459" max="8705" width="9.140625" style="1"/>
    <col min="8706" max="8706" width="4.5703125" style="1" customWidth="1"/>
    <col min="8707" max="8707" width="20.5703125" style="1" customWidth="1"/>
    <col min="8708" max="8708" width="14.42578125" style="1" customWidth="1"/>
    <col min="8709" max="8709" width="16.5703125" style="1" customWidth="1"/>
    <col min="8710" max="8710" width="12.42578125" style="1" customWidth="1"/>
    <col min="8711" max="8711" width="13.7109375" style="1" customWidth="1"/>
    <col min="8712" max="8712" width="14.7109375" style="1" customWidth="1"/>
    <col min="8713" max="8713" width="13.42578125" style="1" customWidth="1"/>
    <col min="8714" max="8714" width="16.5703125" style="1" customWidth="1"/>
    <col min="8715" max="8961" width="9.140625" style="1"/>
    <col min="8962" max="8962" width="4.5703125" style="1" customWidth="1"/>
    <col min="8963" max="8963" width="20.5703125" style="1" customWidth="1"/>
    <col min="8964" max="8964" width="14.42578125" style="1" customWidth="1"/>
    <col min="8965" max="8965" width="16.5703125" style="1" customWidth="1"/>
    <col min="8966" max="8966" width="12.42578125" style="1" customWidth="1"/>
    <col min="8967" max="8967" width="13.7109375" style="1" customWidth="1"/>
    <col min="8968" max="8968" width="14.7109375" style="1" customWidth="1"/>
    <col min="8969" max="8969" width="13.42578125" style="1" customWidth="1"/>
    <col min="8970" max="8970" width="16.5703125" style="1" customWidth="1"/>
    <col min="8971" max="9217" width="9.140625" style="1"/>
    <col min="9218" max="9218" width="4.5703125" style="1" customWidth="1"/>
    <col min="9219" max="9219" width="20.5703125" style="1" customWidth="1"/>
    <col min="9220" max="9220" width="14.42578125" style="1" customWidth="1"/>
    <col min="9221" max="9221" width="16.5703125" style="1" customWidth="1"/>
    <col min="9222" max="9222" width="12.42578125" style="1" customWidth="1"/>
    <col min="9223" max="9223" width="13.7109375" style="1" customWidth="1"/>
    <col min="9224" max="9224" width="14.7109375" style="1" customWidth="1"/>
    <col min="9225" max="9225" width="13.42578125" style="1" customWidth="1"/>
    <col min="9226" max="9226" width="16.5703125" style="1" customWidth="1"/>
    <col min="9227" max="9473" width="9.140625" style="1"/>
    <col min="9474" max="9474" width="4.5703125" style="1" customWidth="1"/>
    <col min="9475" max="9475" width="20.5703125" style="1" customWidth="1"/>
    <col min="9476" max="9476" width="14.42578125" style="1" customWidth="1"/>
    <col min="9477" max="9477" width="16.5703125" style="1" customWidth="1"/>
    <col min="9478" max="9478" width="12.42578125" style="1" customWidth="1"/>
    <col min="9479" max="9479" width="13.7109375" style="1" customWidth="1"/>
    <col min="9480" max="9480" width="14.7109375" style="1" customWidth="1"/>
    <col min="9481" max="9481" width="13.42578125" style="1" customWidth="1"/>
    <col min="9482" max="9482" width="16.5703125" style="1" customWidth="1"/>
    <col min="9483" max="9729" width="9.140625" style="1"/>
    <col min="9730" max="9730" width="4.5703125" style="1" customWidth="1"/>
    <col min="9731" max="9731" width="20.5703125" style="1" customWidth="1"/>
    <col min="9732" max="9732" width="14.42578125" style="1" customWidth="1"/>
    <col min="9733" max="9733" width="16.5703125" style="1" customWidth="1"/>
    <col min="9734" max="9734" width="12.42578125" style="1" customWidth="1"/>
    <col min="9735" max="9735" width="13.7109375" style="1" customWidth="1"/>
    <col min="9736" max="9736" width="14.7109375" style="1" customWidth="1"/>
    <col min="9737" max="9737" width="13.42578125" style="1" customWidth="1"/>
    <col min="9738" max="9738" width="16.5703125" style="1" customWidth="1"/>
    <col min="9739" max="9985" width="9.140625" style="1"/>
    <col min="9986" max="9986" width="4.5703125" style="1" customWidth="1"/>
    <col min="9987" max="9987" width="20.5703125" style="1" customWidth="1"/>
    <col min="9988" max="9988" width="14.42578125" style="1" customWidth="1"/>
    <col min="9989" max="9989" width="16.5703125" style="1" customWidth="1"/>
    <col min="9990" max="9990" width="12.42578125" style="1" customWidth="1"/>
    <col min="9991" max="9991" width="13.7109375" style="1" customWidth="1"/>
    <col min="9992" max="9992" width="14.7109375" style="1" customWidth="1"/>
    <col min="9993" max="9993" width="13.42578125" style="1" customWidth="1"/>
    <col min="9994" max="9994" width="16.5703125" style="1" customWidth="1"/>
    <col min="9995" max="10241" width="9.140625" style="1"/>
    <col min="10242" max="10242" width="4.5703125" style="1" customWidth="1"/>
    <col min="10243" max="10243" width="20.5703125" style="1" customWidth="1"/>
    <col min="10244" max="10244" width="14.42578125" style="1" customWidth="1"/>
    <col min="10245" max="10245" width="16.5703125" style="1" customWidth="1"/>
    <col min="10246" max="10246" width="12.42578125" style="1" customWidth="1"/>
    <col min="10247" max="10247" width="13.7109375" style="1" customWidth="1"/>
    <col min="10248" max="10248" width="14.7109375" style="1" customWidth="1"/>
    <col min="10249" max="10249" width="13.42578125" style="1" customWidth="1"/>
    <col min="10250" max="10250" width="16.5703125" style="1" customWidth="1"/>
    <col min="10251" max="10497" width="9.140625" style="1"/>
    <col min="10498" max="10498" width="4.5703125" style="1" customWidth="1"/>
    <col min="10499" max="10499" width="20.5703125" style="1" customWidth="1"/>
    <col min="10500" max="10500" width="14.42578125" style="1" customWidth="1"/>
    <col min="10501" max="10501" width="16.5703125" style="1" customWidth="1"/>
    <col min="10502" max="10502" width="12.42578125" style="1" customWidth="1"/>
    <col min="10503" max="10503" width="13.7109375" style="1" customWidth="1"/>
    <col min="10504" max="10504" width="14.7109375" style="1" customWidth="1"/>
    <col min="10505" max="10505" width="13.42578125" style="1" customWidth="1"/>
    <col min="10506" max="10506" width="16.5703125" style="1" customWidth="1"/>
    <col min="10507" max="10753" width="9.140625" style="1"/>
    <col min="10754" max="10754" width="4.5703125" style="1" customWidth="1"/>
    <col min="10755" max="10755" width="20.5703125" style="1" customWidth="1"/>
    <col min="10756" max="10756" width="14.42578125" style="1" customWidth="1"/>
    <col min="10757" max="10757" width="16.5703125" style="1" customWidth="1"/>
    <col min="10758" max="10758" width="12.42578125" style="1" customWidth="1"/>
    <col min="10759" max="10759" width="13.7109375" style="1" customWidth="1"/>
    <col min="10760" max="10760" width="14.7109375" style="1" customWidth="1"/>
    <col min="10761" max="10761" width="13.42578125" style="1" customWidth="1"/>
    <col min="10762" max="10762" width="16.5703125" style="1" customWidth="1"/>
    <col min="10763" max="11009" width="9.140625" style="1"/>
    <col min="11010" max="11010" width="4.5703125" style="1" customWidth="1"/>
    <col min="11011" max="11011" width="20.5703125" style="1" customWidth="1"/>
    <col min="11012" max="11012" width="14.42578125" style="1" customWidth="1"/>
    <col min="11013" max="11013" width="16.5703125" style="1" customWidth="1"/>
    <col min="11014" max="11014" width="12.42578125" style="1" customWidth="1"/>
    <col min="11015" max="11015" width="13.7109375" style="1" customWidth="1"/>
    <col min="11016" max="11016" width="14.7109375" style="1" customWidth="1"/>
    <col min="11017" max="11017" width="13.42578125" style="1" customWidth="1"/>
    <col min="11018" max="11018" width="16.5703125" style="1" customWidth="1"/>
    <col min="11019" max="11265" width="9.140625" style="1"/>
    <col min="11266" max="11266" width="4.5703125" style="1" customWidth="1"/>
    <col min="11267" max="11267" width="20.5703125" style="1" customWidth="1"/>
    <col min="11268" max="11268" width="14.42578125" style="1" customWidth="1"/>
    <col min="11269" max="11269" width="16.5703125" style="1" customWidth="1"/>
    <col min="11270" max="11270" width="12.42578125" style="1" customWidth="1"/>
    <col min="11271" max="11271" width="13.7109375" style="1" customWidth="1"/>
    <col min="11272" max="11272" width="14.7109375" style="1" customWidth="1"/>
    <col min="11273" max="11273" width="13.42578125" style="1" customWidth="1"/>
    <col min="11274" max="11274" width="16.5703125" style="1" customWidth="1"/>
    <col min="11275" max="11521" width="9.140625" style="1"/>
    <col min="11522" max="11522" width="4.5703125" style="1" customWidth="1"/>
    <col min="11523" max="11523" width="20.5703125" style="1" customWidth="1"/>
    <col min="11524" max="11524" width="14.42578125" style="1" customWidth="1"/>
    <col min="11525" max="11525" width="16.5703125" style="1" customWidth="1"/>
    <col min="11526" max="11526" width="12.42578125" style="1" customWidth="1"/>
    <col min="11527" max="11527" width="13.7109375" style="1" customWidth="1"/>
    <col min="11528" max="11528" width="14.7109375" style="1" customWidth="1"/>
    <col min="11529" max="11529" width="13.42578125" style="1" customWidth="1"/>
    <col min="11530" max="11530" width="16.5703125" style="1" customWidth="1"/>
    <col min="11531" max="11777" width="9.140625" style="1"/>
    <col min="11778" max="11778" width="4.5703125" style="1" customWidth="1"/>
    <col min="11779" max="11779" width="20.5703125" style="1" customWidth="1"/>
    <col min="11780" max="11780" width="14.42578125" style="1" customWidth="1"/>
    <col min="11781" max="11781" width="16.5703125" style="1" customWidth="1"/>
    <col min="11782" max="11782" width="12.42578125" style="1" customWidth="1"/>
    <col min="11783" max="11783" width="13.7109375" style="1" customWidth="1"/>
    <col min="11784" max="11784" width="14.7109375" style="1" customWidth="1"/>
    <col min="11785" max="11785" width="13.42578125" style="1" customWidth="1"/>
    <col min="11786" max="11786" width="16.5703125" style="1" customWidth="1"/>
    <col min="11787" max="12033" width="9.140625" style="1"/>
    <col min="12034" max="12034" width="4.5703125" style="1" customWidth="1"/>
    <col min="12035" max="12035" width="20.5703125" style="1" customWidth="1"/>
    <col min="12036" max="12036" width="14.42578125" style="1" customWidth="1"/>
    <col min="12037" max="12037" width="16.5703125" style="1" customWidth="1"/>
    <col min="12038" max="12038" width="12.42578125" style="1" customWidth="1"/>
    <col min="12039" max="12039" width="13.7109375" style="1" customWidth="1"/>
    <col min="12040" max="12040" width="14.7109375" style="1" customWidth="1"/>
    <col min="12041" max="12041" width="13.42578125" style="1" customWidth="1"/>
    <col min="12042" max="12042" width="16.5703125" style="1" customWidth="1"/>
    <col min="12043" max="12289" width="9.140625" style="1"/>
    <col min="12290" max="12290" width="4.5703125" style="1" customWidth="1"/>
    <col min="12291" max="12291" width="20.5703125" style="1" customWidth="1"/>
    <col min="12292" max="12292" width="14.42578125" style="1" customWidth="1"/>
    <col min="12293" max="12293" width="16.5703125" style="1" customWidth="1"/>
    <col min="12294" max="12294" width="12.42578125" style="1" customWidth="1"/>
    <col min="12295" max="12295" width="13.7109375" style="1" customWidth="1"/>
    <col min="12296" max="12296" width="14.7109375" style="1" customWidth="1"/>
    <col min="12297" max="12297" width="13.42578125" style="1" customWidth="1"/>
    <col min="12298" max="12298" width="16.5703125" style="1" customWidth="1"/>
    <col min="12299" max="12545" width="9.140625" style="1"/>
    <col min="12546" max="12546" width="4.5703125" style="1" customWidth="1"/>
    <col min="12547" max="12547" width="20.5703125" style="1" customWidth="1"/>
    <col min="12548" max="12548" width="14.42578125" style="1" customWidth="1"/>
    <col min="12549" max="12549" width="16.5703125" style="1" customWidth="1"/>
    <col min="12550" max="12550" width="12.42578125" style="1" customWidth="1"/>
    <col min="12551" max="12551" width="13.7109375" style="1" customWidth="1"/>
    <col min="12552" max="12552" width="14.7109375" style="1" customWidth="1"/>
    <col min="12553" max="12553" width="13.42578125" style="1" customWidth="1"/>
    <col min="12554" max="12554" width="16.5703125" style="1" customWidth="1"/>
    <col min="12555" max="12801" width="9.140625" style="1"/>
    <col min="12802" max="12802" width="4.5703125" style="1" customWidth="1"/>
    <col min="12803" max="12803" width="20.5703125" style="1" customWidth="1"/>
    <col min="12804" max="12804" width="14.42578125" style="1" customWidth="1"/>
    <col min="12805" max="12805" width="16.5703125" style="1" customWidth="1"/>
    <col min="12806" max="12806" width="12.42578125" style="1" customWidth="1"/>
    <col min="12807" max="12807" width="13.7109375" style="1" customWidth="1"/>
    <col min="12808" max="12808" width="14.7109375" style="1" customWidth="1"/>
    <col min="12809" max="12809" width="13.42578125" style="1" customWidth="1"/>
    <col min="12810" max="12810" width="16.5703125" style="1" customWidth="1"/>
    <col min="12811" max="13057" width="9.140625" style="1"/>
    <col min="13058" max="13058" width="4.5703125" style="1" customWidth="1"/>
    <col min="13059" max="13059" width="20.5703125" style="1" customWidth="1"/>
    <col min="13060" max="13060" width="14.42578125" style="1" customWidth="1"/>
    <col min="13061" max="13061" width="16.5703125" style="1" customWidth="1"/>
    <col min="13062" max="13062" width="12.42578125" style="1" customWidth="1"/>
    <col min="13063" max="13063" width="13.7109375" style="1" customWidth="1"/>
    <col min="13064" max="13064" width="14.7109375" style="1" customWidth="1"/>
    <col min="13065" max="13065" width="13.42578125" style="1" customWidth="1"/>
    <col min="13066" max="13066" width="16.5703125" style="1" customWidth="1"/>
    <col min="13067" max="13313" width="9.140625" style="1"/>
    <col min="13314" max="13314" width="4.5703125" style="1" customWidth="1"/>
    <col min="13315" max="13315" width="20.5703125" style="1" customWidth="1"/>
    <col min="13316" max="13316" width="14.42578125" style="1" customWidth="1"/>
    <col min="13317" max="13317" width="16.5703125" style="1" customWidth="1"/>
    <col min="13318" max="13318" width="12.42578125" style="1" customWidth="1"/>
    <col min="13319" max="13319" width="13.7109375" style="1" customWidth="1"/>
    <col min="13320" max="13320" width="14.7109375" style="1" customWidth="1"/>
    <col min="13321" max="13321" width="13.42578125" style="1" customWidth="1"/>
    <col min="13322" max="13322" width="16.5703125" style="1" customWidth="1"/>
    <col min="13323" max="13569" width="9.140625" style="1"/>
    <col min="13570" max="13570" width="4.5703125" style="1" customWidth="1"/>
    <col min="13571" max="13571" width="20.5703125" style="1" customWidth="1"/>
    <col min="13572" max="13572" width="14.42578125" style="1" customWidth="1"/>
    <col min="13573" max="13573" width="16.5703125" style="1" customWidth="1"/>
    <col min="13574" max="13574" width="12.42578125" style="1" customWidth="1"/>
    <col min="13575" max="13575" width="13.7109375" style="1" customWidth="1"/>
    <col min="13576" max="13576" width="14.7109375" style="1" customWidth="1"/>
    <col min="13577" max="13577" width="13.42578125" style="1" customWidth="1"/>
    <col min="13578" max="13578" width="16.5703125" style="1" customWidth="1"/>
    <col min="13579" max="13825" width="9.140625" style="1"/>
    <col min="13826" max="13826" width="4.5703125" style="1" customWidth="1"/>
    <col min="13827" max="13827" width="20.5703125" style="1" customWidth="1"/>
    <col min="13828" max="13828" width="14.42578125" style="1" customWidth="1"/>
    <col min="13829" max="13829" width="16.5703125" style="1" customWidth="1"/>
    <col min="13830" max="13830" width="12.42578125" style="1" customWidth="1"/>
    <col min="13831" max="13831" width="13.7109375" style="1" customWidth="1"/>
    <col min="13832" max="13832" width="14.7109375" style="1" customWidth="1"/>
    <col min="13833" max="13833" width="13.42578125" style="1" customWidth="1"/>
    <col min="13834" max="13834" width="16.5703125" style="1" customWidth="1"/>
    <col min="13835" max="14081" width="9.140625" style="1"/>
    <col min="14082" max="14082" width="4.5703125" style="1" customWidth="1"/>
    <col min="14083" max="14083" width="20.5703125" style="1" customWidth="1"/>
    <col min="14084" max="14084" width="14.42578125" style="1" customWidth="1"/>
    <col min="14085" max="14085" width="16.5703125" style="1" customWidth="1"/>
    <col min="14086" max="14086" width="12.42578125" style="1" customWidth="1"/>
    <col min="14087" max="14087" width="13.7109375" style="1" customWidth="1"/>
    <col min="14088" max="14088" width="14.7109375" style="1" customWidth="1"/>
    <col min="14089" max="14089" width="13.42578125" style="1" customWidth="1"/>
    <col min="14090" max="14090" width="16.5703125" style="1" customWidth="1"/>
    <col min="14091" max="14337" width="9.140625" style="1"/>
    <col min="14338" max="14338" width="4.5703125" style="1" customWidth="1"/>
    <col min="14339" max="14339" width="20.5703125" style="1" customWidth="1"/>
    <col min="14340" max="14340" width="14.42578125" style="1" customWidth="1"/>
    <col min="14341" max="14341" width="16.5703125" style="1" customWidth="1"/>
    <col min="14342" max="14342" width="12.42578125" style="1" customWidth="1"/>
    <col min="14343" max="14343" width="13.7109375" style="1" customWidth="1"/>
    <col min="14344" max="14344" width="14.7109375" style="1" customWidth="1"/>
    <col min="14345" max="14345" width="13.42578125" style="1" customWidth="1"/>
    <col min="14346" max="14346" width="16.5703125" style="1" customWidth="1"/>
    <col min="14347" max="14593" width="9.140625" style="1"/>
    <col min="14594" max="14594" width="4.5703125" style="1" customWidth="1"/>
    <col min="14595" max="14595" width="20.5703125" style="1" customWidth="1"/>
    <col min="14596" max="14596" width="14.42578125" style="1" customWidth="1"/>
    <col min="14597" max="14597" width="16.5703125" style="1" customWidth="1"/>
    <col min="14598" max="14598" width="12.42578125" style="1" customWidth="1"/>
    <col min="14599" max="14599" width="13.7109375" style="1" customWidth="1"/>
    <col min="14600" max="14600" width="14.7109375" style="1" customWidth="1"/>
    <col min="14601" max="14601" width="13.42578125" style="1" customWidth="1"/>
    <col min="14602" max="14602" width="16.5703125" style="1" customWidth="1"/>
    <col min="14603" max="14849" width="9.140625" style="1"/>
    <col min="14850" max="14850" width="4.5703125" style="1" customWidth="1"/>
    <col min="14851" max="14851" width="20.5703125" style="1" customWidth="1"/>
    <col min="14852" max="14852" width="14.42578125" style="1" customWidth="1"/>
    <col min="14853" max="14853" width="16.5703125" style="1" customWidth="1"/>
    <col min="14854" max="14854" width="12.42578125" style="1" customWidth="1"/>
    <col min="14855" max="14855" width="13.7109375" style="1" customWidth="1"/>
    <col min="14856" max="14856" width="14.7109375" style="1" customWidth="1"/>
    <col min="14857" max="14857" width="13.42578125" style="1" customWidth="1"/>
    <col min="14858" max="14858" width="16.5703125" style="1" customWidth="1"/>
    <col min="14859" max="15105" width="9.140625" style="1"/>
    <col min="15106" max="15106" width="4.5703125" style="1" customWidth="1"/>
    <col min="15107" max="15107" width="20.5703125" style="1" customWidth="1"/>
    <col min="15108" max="15108" width="14.42578125" style="1" customWidth="1"/>
    <col min="15109" max="15109" width="16.5703125" style="1" customWidth="1"/>
    <col min="15110" max="15110" width="12.42578125" style="1" customWidth="1"/>
    <col min="15111" max="15111" width="13.7109375" style="1" customWidth="1"/>
    <col min="15112" max="15112" width="14.7109375" style="1" customWidth="1"/>
    <col min="15113" max="15113" width="13.42578125" style="1" customWidth="1"/>
    <col min="15114" max="15114" width="16.5703125" style="1" customWidth="1"/>
    <col min="15115" max="15361" width="9.140625" style="1"/>
    <col min="15362" max="15362" width="4.5703125" style="1" customWidth="1"/>
    <col min="15363" max="15363" width="20.5703125" style="1" customWidth="1"/>
    <col min="15364" max="15364" width="14.42578125" style="1" customWidth="1"/>
    <col min="15365" max="15365" width="16.5703125" style="1" customWidth="1"/>
    <col min="15366" max="15366" width="12.42578125" style="1" customWidth="1"/>
    <col min="15367" max="15367" width="13.7109375" style="1" customWidth="1"/>
    <col min="15368" max="15368" width="14.7109375" style="1" customWidth="1"/>
    <col min="15369" max="15369" width="13.42578125" style="1" customWidth="1"/>
    <col min="15370" max="15370" width="16.5703125" style="1" customWidth="1"/>
    <col min="15371" max="15617" width="9.140625" style="1"/>
    <col min="15618" max="15618" width="4.5703125" style="1" customWidth="1"/>
    <col min="15619" max="15619" width="20.5703125" style="1" customWidth="1"/>
    <col min="15620" max="15620" width="14.42578125" style="1" customWidth="1"/>
    <col min="15621" max="15621" width="16.5703125" style="1" customWidth="1"/>
    <col min="15622" max="15622" width="12.42578125" style="1" customWidth="1"/>
    <col min="15623" max="15623" width="13.7109375" style="1" customWidth="1"/>
    <col min="15624" max="15624" width="14.7109375" style="1" customWidth="1"/>
    <col min="15625" max="15625" width="13.42578125" style="1" customWidth="1"/>
    <col min="15626" max="15626" width="16.5703125" style="1" customWidth="1"/>
    <col min="15627" max="15873" width="9.140625" style="1"/>
    <col min="15874" max="15874" width="4.5703125" style="1" customWidth="1"/>
    <col min="15875" max="15875" width="20.5703125" style="1" customWidth="1"/>
    <col min="15876" max="15876" width="14.42578125" style="1" customWidth="1"/>
    <col min="15877" max="15877" width="16.5703125" style="1" customWidth="1"/>
    <col min="15878" max="15878" width="12.42578125" style="1" customWidth="1"/>
    <col min="15879" max="15879" width="13.7109375" style="1" customWidth="1"/>
    <col min="15880" max="15880" width="14.7109375" style="1" customWidth="1"/>
    <col min="15881" max="15881" width="13.42578125" style="1" customWidth="1"/>
    <col min="15882" max="15882" width="16.5703125" style="1" customWidth="1"/>
    <col min="15883" max="16384" width="9.140625" style="1"/>
  </cols>
  <sheetData>
    <row r="1" spans="1:14" ht="34.5" customHeight="1">
      <c r="A1" s="436" t="s">
        <v>98</v>
      </c>
      <c r="B1" s="436"/>
      <c r="C1" s="436"/>
      <c r="D1" s="436"/>
      <c r="E1" s="436"/>
      <c r="F1" s="436"/>
      <c r="G1" s="436"/>
      <c r="H1" s="436"/>
      <c r="I1" s="436"/>
      <c r="J1" s="436"/>
    </row>
    <row r="2" spans="1:14" s="38" customFormat="1" ht="25.5" customHeight="1">
      <c r="A2" s="437" t="s">
        <v>254</v>
      </c>
      <c r="B2" s="437"/>
      <c r="C2" s="437"/>
      <c r="D2" s="437"/>
      <c r="E2" s="437"/>
      <c r="F2" s="437"/>
      <c r="G2" s="437"/>
      <c r="H2" s="437"/>
      <c r="I2" s="437"/>
      <c r="J2" s="437"/>
      <c r="K2" s="37"/>
      <c r="L2" s="37"/>
      <c r="M2" s="37"/>
    </row>
    <row r="3" spans="1:14" ht="25.5" customHeight="1">
      <c r="A3" s="438" t="s">
        <v>99</v>
      </c>
      <c r="B3" s="438"/>
      <c r="C3" s="438"/>
      <c r="D3" s="438"/>
      <c r="E3" s="438"/>
      <c r="F3" s="438"/>
      <c r="G3" s="438"/>
      <c r="H3" s="438"/>
      <c r="I3" s="438"/>
      <c r="J3" s="438"/>
    </row>
    <row r="4" spans="1:14" ht="21" customHeight="1">
      <c r="J4" s="266" t="s">
        <v>0</v>
      </c>
    </row>
    <row r="5" spans="1:14" s="244" customFormat="1" ht="103.5" customHeight="1">
      <c r="A5" s="239" t="s">
        <v>187</v>
      </c>
      <c r="B5" s="239" t="s">
        <v>100</v>
      </c>
      <c r="C5" s="239" t="s">
        <v>143</v>
      </c>
      <c r="D5" s="240" t="s">
        <v>144</v>
      </c>
      <c r="E5" s="240" t="s">
        <v>145</v>
      </c>
      <c r="F5" s="240" t="s">
        <v>146</v>
      </c>
      <c r="G5" s="241" t="s">
        <v>147</v>
      </c>
      <c r="H5" s="241" t="s">
        <v>183</v>
      </c>
      <c r="I5" s="242" t="s">
        <v>102</v>
      </c>
      <c r="J5" s="243" t="s">
        <v>184</v>
      </c>
    </row>
    <row r="6" spans="1:14" s="252" customFormat="1" ht="49.5" customHeight="1">
      <c r="A6" s="251">
        <v>1</v>
      </c>
      <c r="B6" s="251" t="s">
        <v>101</v>
      </c>
      <c r="C6" s="245">
        <v>68074.600000000006</v>
      </c>
      <c r="D6" s="245">
        <f>ROUND(77.904*4*5,1)</f>
        <v>1558.1</v>
      </c>
      <c r="E6" s="245">
        <v>256.7</v>
      </c>
      <c r="F6" s="245"/>
      <c r="G6" s="245"/>
      <c r="H6" s="249"/>
      <c r="I6" s="249">
        <v>1500</v>
      </c>
      <c r="J6" s="250">
        <f>SUM(C6:I6)</f>
        <v>71389.400000000009</v>
      </c>
    </row>
    <row r="7" spans="1:14">
      <c r="C7" s="248"/>
      <c r="D7" s="244"/>
      <c r="E7" s="244"/>
      <c r="F7" s="244"/>
      <c r="G7" s="244"/>
      <c r="H7" s="244"/>
      <c r="I7" s="246"/>
      <c r="J7" s="254"/>
    </row>
    <row r="8" spans="1:14">
      <c r="C8" s="248"/>
      <c r="D8" s="244"/>
      <c r="E8" s="244"/>
      <c r="F8" s="244"/>
      <c r="G8" s="244"/>
      <c r="H8" s="244"/>
      <c r="I8" s="246"/>
      <c r="J8" s="254"/>
    </row>
    <row r="9" spans="1:14">
      <c r="D9" s="244"/>
      <c r="E9" s="244"/>
      <c r="F9" s="244"/>
      <c r="G9" s="244"/>
      <c r="H9" s="244"/>
      <c r="I9" s="244"/>
      <c r="J9" s="254"/>
      <c r="N9" s="263"/>
    </row>
    <row r="10" spans="1:14" s="253" customFormat="1" ht="39.75" customHeight="1">
      <c r="A10" s="239" t="s">
        <v>187</v>
      </c>
      <c r="B10" s="5" t="s">
        <v>148</v>
      </c>
      <c r="C10" s="5" t="s">
        <v>149</v>
      </c>
      <c r="D10" s="244"/>
      <c r="E10" s="255"/>
      <c r="F10" s="255"/>
      <c r="G10" s="255"/>
      <c r="H10" s="255"/>
      <c r="I10" s="248"/>
      <c r="J10" s="254"/>
    </row>
    <row r="11" spans="1:14" ht="21" customHeight="1">
      <c r="A11" s="2">
        <v>1</v>
      </c>
      <c r="B11" s="3" t="s">
        <v>150</v>
      </c>
      <c r="C11" s="4">
        <v>0</v>
      </c>
      <c r="D11" s="244"/>
      <c r="E11" s="248"/>
      <c r="F11" s="248"/>
      <c r="G11" s="255"/>
      <c r="H11" s="255"/>
      <c r="I11" s="248"/>
      <c r="J11" s="254"/>
    </row>
    <row r="12" spans="1:14" ht="33.75" customHeight="1">
      <c r="A12" s="2">
        <v>2</v>
      </c>
      <c r="B12" s="3" t="s">
        <v>151</v>
      </c>
      <c r="C12" s="4">
        <v>27</v>
      </c>
      <c r="D12" s="244"/>
      <c r="E12" s="248"/>
      <c r="F12" s="248"/>
      <c r="G12" s="248"/>
      <c r="H12" s="248"/>
      <c r="I12" s="248"/>
      <c r="J12" s="254"/>
    </row>
    <row r="13" spans="1:14" s="267" customFormat="1" ht="34.5" customHeight="1">
      <c r="A13" s="268"/>
      <c r="B13" s="268" t="s">
        <v>152</v>
      </c>
      <c r="C13" s="269">
        <f>SUM(C11:C12)</f>
        <v>27</v>
      </c>
      <c r="D13" s="270"/>
      <c r="E13" s="271"/>
      <c r="F13" s="271"/>
      <c r="G13" s="270"/>
      <c r="H13" s="270"/>
      <c r="I13" s="270"/>
      <c r="J13" s="254"/>
    </row>
    <row r="14" spans="1:14">
      <c r="D14" s="244"/>
      <c r="E14" s="244"/>
      <c r="F14" s="244"/>
      <c r="G14" s="244"/>
      <c r="H14" s="244"/>
      <c r="I14" s="244"/>
      <c r="J14" s="254"/>
    </row>
    <row r="15" spans="1:14">
      <c r="A15" s="272"/>
      <c r="B15" s="272"/>
      <c r="C15" s="272"/>
      <c r="D15" s="272"/>
      <c r="E15" s="272"/>
      <c r="F15" s="272"/>
      <c r="G15" s="272"/>
      <c r="H15" s="272"/>
      <c r="I15" s="272"/>
      <c r="J15" s="273"/>
    </row>
    <row r="16" spans="1:14" s="275" customFormat="1" ht="19.5" customHeight="1">
      <c r="A16" s="274"/>
      <c r="B16" s="274" t="s">
        <v>188</v>
      </c>
      <c r="C16" s="274" t="s">
        <v>189</v>
      </c>
      <c r="D16" s="274"/>
      <c r="E16" s="274"/>
      <c r="F16" s="274"/>
      <c r="G16" s="274"/>
      <c r="H16" s="274"/>
      <c r="I16" s="274"/>
      <c r="J16" s="274"/>
    </row>
    <row r="17" spans="1:10" s="275" customFormat="1" ht="19.5" customHeight="1">
      <c r="A17" s="274"/>
      <c r="B17" s="274"/>
      <c r="C17" s="274"/>
      <c r="D17" s="274"/>
      <c r="E17" s="274"/>
      <c r="F17" s="274"/>
      <c r="G17" s="274"/>
      <c r="H17" s="274"/>
      <c r="I17" s="274"/>
      <c r="J17" s="274"/>
    </row>
    <row r="18" spans="1:10" ht="17.25" customHeight="1">
      <c r="A18" s="272"/>
      <c r="B18" s="272"/>
      <c r="C18" s="272"/>
      <c r="D18" s="276"/>
      <c r="E18" s="276"/>
      <c r="F18" s="276"/>
      <c r="G18" s="276"/>
      <c r="H18" s="276"/>
      <c r="I18" s="272"/>
      <c r="J18" s="272"/>
    </row>
    <row r="19" spans="1:10" s="264" customFormat="1" ht="32.25" customHeight="1">
      <c r="A19" s="277"/>
      <c r="B19" s="278" t="s">
        <v>2</v>
      </c>
      <c r="C19" s="278"/>
      <c r="D19" s="279"/>
      <c r="E19" s="280"/>
      <c r="F19" s="439" t="s">
        <v>258</v>
      </c>
      <c r="G19" s="439"/>
      <c r="H19" s="281"/>
      <c r="I19" s="277"/>
      <c r="J19" s="277"/>
    </row>
    <row r="20" spans="1:10" s="256" customFormat="1" ht="24">
      <c r="B20" s="259"/>
      <c r="C20" s="259"/>
      <c r="D20" s="282" t="s">
        <v>153</v>
      </c>
      <c r="E20" s="283"/>
      <c r="F20" s="435" t="s">
        <v>154</v>
      </c>
      <c r="G20" s="435"/>
      <c r="H20" s="260"/>
    </row>
    <row r="21" spans="1:10" s="256" customFormat="1" ht="15" customHeight="1">
      <c r="B21" s="259"/>
      <c r="C21" s="259"/>
      <c r="D21" s="260"/>
      <c r="E21" s="260"/>
      <c r="F21" s="260"/>
      <c r="G21" s="260"/>
      <c r="H21" s="260"/>
    </row>
    <row r="22" spans="1:10" s="264" customFormat="1" ht="33.75" customHeight="1">
      <c r="B22" s="265" t="s">
        <v>6</v>
      </c>
      <c r="C22" s="265"/>
      <c r="D22" s="284"/>
      <c r="E22" s="285"/>
      <c r="F22" s="426" t="s">
        <v>259</v>
      </c>
      <c r="G22" s="426"/>
      <c r="H22" s="286"/>
    </row>
    <row r="23" spans="1:10" s="256" customFormat="1" ht="24">
      <c r="C23" s="258"/>
      <c r="D23" s="282" t="s">
        <v>153</v>
      </c>
      <c r="E23" s="283"/>
      <c r="F23" s="435" t="s">
        <v>154</v>
      </c>
      <c r="G23" s="435"/>
      <c r="H23" s="260"/>
    </row>
    <row r="24" spans="1:10" s="257" customFormat="1" ht="15">
      <c r="C24" s="262" t="s">
        <v>1</v>
      </c>
      <c r="D24" s="261"/>
    </row>
  </sheetData>
  <mergeCells count="7">
    <mergeCell ref="F23:G23"/>
    <mergeCell ref="A1:J1"/>
    <mergeCell ref="A2:J2"/>
    <mergeCell ref="A3:J3"/>
    <mergeCell ref="F19:G19"/>
    <mergeCell ref="F20:G20"/>
    <mergeCell ref="F22:G22"/>
  </mergeCells>
  <pageMargins left="0.13" right="0.16" top="0.11" bottom="0.11" header="0.15748031496062992" footer="0.15748031496062992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7"/>
  <sheetViews>
    <sheetView view="pageBreakPreview" zoomScale="106" zoomScaleSheetLayoutView="106" workbookViewId="0">
      <selection activeCell="A2" sqref="A2:M2"/>
    </sheetView>
  </sheetViews>
  <sheetFormatPr defaultColWidth="9.140625" defaultRowHeight="15"/>
  <cols>
    <col min="1" max="1" width="4.140625" style="289" customWidth="1"/>
    <col min="2" max="2" width="15.85546875" style="289" customWidth="1"/>
    <col min="3" max="13" width="13.85546875" style="289" customWidth="1"/>
    <col min="14" max="14" width="10.28515625" style="289" customWidth="1"/>
    <col min="15" max="16384" width="9.140625" style="289"/>
  </cols>
  <sheetData>
    <row r="1" spans="1:14" s="288" customFormat="1" ht="18.75" customHeight="1">
      <c r="A1" s="440" t="s">
        <v>98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</row>
    <row r="2" spans="1:14" s="288" customFormat="1" ht="21.75" customHeight="1">
      <c r="A2" s="441" t="s">
        <v>271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</row>
    <row r="3" spans="1:14" s="288" customFormat="1" ht="21" customHeight="1">
      <c r="A3" s="441" t="s">
        <v>155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</row>
    <row r="4" spans="1:14" ht="21" customHeight="1" thickBot="1"/>
    <row r="5" spans="1:14" s="290" customFormat="1" ht="24.75" customHeight="1">
      <c r="A5" s="442" t="s">
        <v>187</v>
      </c>
      <c r="B5" s="444" t="s">
        <v>156</v>
      </c>
      <c r="C5" s="446" t="s">
        <v>157</v>
      </c>
      <c r="D5" s="447"/>
      <c r="E5" s="447"/>
      <c r="F5" s="448"/>
      <c r="G5" s="446" t="s">
        <v>158</v>
      </c>
      <c r="H5" s="447"/>
      <c r="I5" s="447"/>
      <c r="J5" s="448"/>
      <c r="K5" s="446" t="s">
        <v>194</v>
      </c>
      <c r="L5" s="447"/>
      <c r="M5" s="448"/>
    </row>
    <row r="6" spans="1:14" s="295" customFormat="1" ht="51" customHeight="1">
      <c r="A6" s="443"/>
      <c r="B6" s="445"/>
      <c r="C6" s="291" t="s">
        <v>159</v>
      </c>
      <c r="D6" s="292" t="s">
        <v>195</v>
      </c>
      <c r="E6" s="293" t="s">
        <v>160</v>
      </c>
      <c r="F6" s="294" t="s">
        <v>190</v>
      </c>
      <c r="G6" s="291" t="s">
        <v>186</v>
      </c>
      <c r="H6" s="292" t="s">
        <v>195</v>
      </c>
      <c r="I6" s="292" t="s">
        <v>185</v>
      </c>
      <c r="J6" s="294" t="s">
        <v>190</v>
      </c>
      <c r="K6" s="291" t="s">
        <v>159</v>
      </c>
      <c r="L6" s="292" t="s">
        <v>160</v>
      </c>
      <c r="M6" s="294" t="s">
        <v>190</v>
      </c>
    </row>
    <row r="7" spans="1:14" ht="19.5" customHeight="1">
      <c r="A7" s="296">
        <v>1</v>
      </c>
      <c r="B7" s="297" t="s">
        <v>161</v>
      </c>
      <c r="C7" s="298">
        <v>19092</v>
      </c>
      <c r="D7" s="336">
        <v>2228535</v>
      </c>
      <c r="E7" s="299">
        <f>+C7</f>
        <v>19092</v>
      </c>
      <c r="F7" s="300">
        <f>+D7</f>
        <v>2228535</v>
      </c>
      <c r="G7" s="298">
        <v>5560</v>
      </c>
      <c r="H7" s="336">
        <v>241872</v>
      </c>
      <c r="I7" s="299">
        <f>+G7</f>
        <v>5560</v>
      </c>
      <c r="J7" s="300">
        <f>+H7</f>
        <v>241872</v>
      </c>
      <c r="K7" s="301">
        <v>25</v>
      </c>
      <c r="L7" s="299">
        <f>+K7</f>
        <v>25</v>
      </c>
      <c r="M7" s="300">
        <f>+L7*191.414</f>
        <v>4785.3499999999995</v>
      </c>
    </row>
    <row r="8" spans="1:14" ht="19.5" customHeight="1">
      <c r="A8" s="296">
        <v>2</v>
      </c>
      <c r="B8" s="297" t="s">
        <v>162</v>
      </c>
      <c r="C8" s="298">
        <v>14506</v>
      </c>
      <c r="D8" s="336">
        <v>1707311</v>
      </c>
      <c r="E8" s="299">
        <f t="shared" ref="E8:F18" si="0">+C8</f>
        <v>14506</v>
      </c>
      <c r="F8" s="300">
        <f t="shared" si="0"/>
        <v>1707311</v>
      </c>
      <c r="G8" s="298">
        <v>4820</v>
      </c>
      <c r="H8" s="336">
        <v>203804</v>
      </c>
      <c r="I8" s="299">
        <f t="shared" ref="I8:J18" si="1">+G8</f>
        <v>4820</v>
      </c>
      <c r="J8" s="300">
        <f>+H8</f>
        <v>203804</v>
      </c>
      <c r="K8" s="301">
        <v>34</v>
      </c>
      <c r="L8" s="299">
        <f t="shared" ref="L8:L18" si="2">+K8</f>
        <v>34</v>
      </c>
      <c r="M8" s="300">
        <f t="shared" ref="M8:M18" si="3">+L8*191.414</f>
        <v>6508.0759999999991</v>
      </c>
    </row>
    <row r="9" spans="1:14" ht="19.5" customHeight="1">
      <c r="A9" s="296">
        <v>3</v>
      </c>
      <c r="B9" s="297" t="s">
        <v>163</v>
      </c>
      <c r="C9" s="298">
        <v>3926</v>
      </c>
      <c r="D9" s="336">
        <v>545714</v>
      </c>
      <c r="E9" s="299">
        <f t="shared" si="0"/>
        <v>3926</v>
      </c>
      <c r="F9" s="300">
        <f t="shared" si="0"/>
        <v>545714</v>
      </c>
      <c r="G9" s="298">
        <v>3440</v>
      </c>
      <c r="H9" s="336">
        <v>147331</v>
      </c>
      <c r="I9" s="299">
        <f t="shared" si="1"/>
        <v>3440</v>
      </c>
      <c r="J9" s="300">
        <f t="shared" si="1"/>
        <v>147331</v>
      </c>
      <c r="K9" s="301">
        <v>39</v>
      </c>
      <c r="L9" s="299">
        <f t="shared" si="2"/>
        <v>39</v>
      </c>
      <c r="M9" s="300">
        <f t="shared" si="3"/>
        <v>7465.1459999999997</v>
      </c>
    </row>
    <row r="10" spans="1:14" ht="19.5" customHeight="1">
      <c r="A10" s="296">
        <v>4</v>
      </c>
      <c r="B10" s="297" t="s">
        <v>164</v>
      </c>
      <c r="C10" s="301">
        <v>275</v>
      </c>
      <c r="D10" s="337">
        <v>38225</v>
      </c>
      <c r="E10" s="299">
        <f t="shared" si="0"/>
        <v>275</v>
      </c>
      <c r="F10" s="300">
        <f t="shared" si="0"/>
        <v>38225</v>
      </c>
      <c r="G10" s="298">
        <v>2600</v>
      </c>
      <c r="H10" s="337">
        <v>107148</v>
      </c>
      <c r="I10" s="299">
        <f t="shared" si="1"/>
        <v>2600</v>
      </c>
      <c r="J10" s="300">
        <f t="shared" si="1"/>
        <v>107148</v>
      </c>
      <c r="K10" s="301">
        <v>37</v>
      </c>
      <c r="L10" s="299">
        <f t="shared" si="2"/>
        <v>37</v>
      </c>
      <c r="M10" s="300">
        <f t="shared" si="3"/>
        <v>7082.3179999999993</v>
      </c>
    </row>
    <row r="11" spans="1:14" ht="19.5" customHeight="1">
      <c r="A11" s="296">
        <v>5</v>
      </c>
      <c r="B11" s="297" t="s">
        <v>165</v>
      </c>
      <c r="C11" s="301"/>
      <c r="D11" s="337"/>
      <c r="E11" s="299">
        <f t="shared" si="0"/>
        <v>0</v>
      </c>
      <c r="F11" s="300">
        <f t="shared" si="0"/>
        <v>0</v>
      </c>
      <c r="G11" s="298">
        <v>2120</v>
      </c>
      <c r="H11" s="337">
        <v>90157</v>
      </c>
      <c r="I11" s="299">
        <f t="shared" si="1"/>
        <v>2120</v>
      </c>
      <c r="J11" s="300">
        <f t="shared" si="1"/>
        <v>90157</v>
      </c>
      <c r="K11" s="301">
        <v>38</v>
      </c>
      <c r="L11" s="299">
        <f t="shared" si="2"/>
        <v>38</v>
      </c>
      <c r="M11" s="300">
        <f>+L11*191.414</f>
        <v>7273.732</v>
      </c>
    </row>
    <row r="12" spans="1:14" ht="19.5" customHeight="1">
      <c r="A12" s="296">
        <v>6</v>
      </c>
      <c r="B12" s="297" t="s">
        <v>166</v>
      </c>
      <c r="C12" s="301"/>
      <c r="D12" s="337"/>
      <c r="E12" s="299">
        <f t="shared" si="0"/>
        <v>0</v>
      </c>
      <c r="F12" s="300">
        <f t="shared" si="0"/>
        <v>0</v>
      </c>
      <c r="G12" s="298">
        <v>1140</v>
      </c>
      <c r="H12" s="337">
        <v>48077</v>
      </c>
      <c r="I12" s="299">
        <f t="shared" si="1"/>
        <v>1140</v>
      </c>
      <c r="J12" s="300">
        <f t="shared" si="1"/>
        <v>48077</v>
      </c>
      <c r="K12" s="301">
        <v>28</v>
      </c>
      <c r="L12" s="299">
        <f t="shared" si="2"/>
        <v>28</v>
      </c>
      <c r="M12" s="300">
        <f t="shared" si="3"/>
        <v>5359.5919999999996</v>
      </c>
    </row>
    <row r="13" spans="1:14" ht="19.5" customHeight="1">
      <c r="A13" s="296">
        <v>7</v>
      </c>
      <c r="B13" s="297" t="s">
        <v>167</v>
      </c>
      <c r="C13" s="301"/>
      <c r="D13" s="337"/>
      <c r="E13" s="299">
        <f t="shared" si="0"/>
        <v>0</v>
      </c>
      <c r="F13" s="300">
        <f t="shared" si="0"/>
        <v>0</v>
      </c>
      <c r="G13" s="298">
        <v>980</v>
      </c>
      <c r="H13" s="337">
        <v>40480</v>
      </c>
      <c r="I13" s="299">
        <f t="shared" si="1"/>
        <v>980</v>
      </c>
      <c r="J13" s="300">
        <f t="shared" si="1"/>
        <v>40480</v>
      </c>
      <c r="K13" s="301">
        <v>19</v>
      </c>
      <c r="L13" s="299">
        <f t="shared" si="2"/>
        <v>19</v>
      </c>
      <c r="M13" s="300">
        <f>+L13*191.414</f>
        <v>3636.866</v>
      </c>
    </row>
    <row r="14" spans="1:14" ht="19.5" customHeight="1">
      <c r="A14" s="296">
        <v>8</v>
      </c>
      <c r="B14" s="302" t="s">
        <v>168</v>
      </c>
      <c r="C14" s="301"/>
      <c r="D14" s="337"/>
      <c r="E14" s="299">
        <f t="shared" si="0"/>
        <v>0</v>
      </c>
      <c r="F14" s="300">
        <f t="shared" si="0"/>
        <v>0</v>
      </c>
      <c r="G14" s="298">
        <v>1240</v>
      </c>
      <c r="H14" s="337">
        <v>51975</v>
      </c>
      <c r="I14" s="299">
        <f t="shared" si="1"/>
        <v>1240</v>
      </c>
      <c r="J14" s="300">
        <f t="shared" si="1"/>
        <v>51975</v>
      </c>
      <c r="K14" s="301">
        <v>15</v>
      </c>
      <c r="L14" s="299">
        <f t="shared" si="2"/>
        <v>15</v>
      </c>
      <c r="M14" s="300">
        <f t="shared" si="3"/>
        <v>2871.21</v>
      </c>
    </row>
    <row r="15" spans="1:14" ht="19.5" customHeight="1">
      <c r="A15" s="296">
        <v>9</v>
      </c>
      <c r="B15" s="302" t="s">
        <v>169</v>
      </c>
      <c r="C15" s="301"/>
      <c r="D15" s="337"/>
      <c r="E15" s="299">
        <f t="shared" si="0"/>
        <v>0</v>
      </c>
      <c r="F15" s="300">
        <f t="shared" si="0"/>
        <v>0</v>
      </c>
      <c r="G15" s="298">
        <v>2020</v>
      </c>
      <c r="H15" s="337">
        <v>82977</v>
      </c>
      <c r="I15" s="299">
        <f t="shared" si="1"/>
        <v>2020</v>
      </c>
      <c r="J15" s="300">
        <f t="shared" si="1"/>
        <v>82977</v>
      </c>
      <c r="K15" s="301">
        <v>118</v>
      </c>
      <c r="L15" s="299">
        <f t="shared" si="2"/>
        <v>118</v>
      </c>
      <c r="M15" s="300">
        <f t="shared" si="3"/>
        <v>22586.851999999999</v>
      </c>
    </row>
    <row r="16" spans="1:14" ht="19.5" customHeight="1">
      <c r="A16" s="296">
        <v>10</v>
      </c>
      <c r="B16" s="302" t="s">
        <v>170</v>
      </c>
      <c r="C16" s="301"/>
      <c r="D16" s="337"/>
      <c r="E16" s="299">
        <f t="shared" si="0"/>
        <v>0</v>
      </c>
      <c r="F16" s="300">
        <f t="shared" si="0"/>
        <v>0</v>
      </c>
      <c r="G16" s="299">
        <v>2100</v>
      </c>
      <c r="H16" s="337">
        <v>90858</v>
      </c>
      <c r="I16" s="299">
        <f t="shared" si="1"/>
        <v>2100</v>
      </c>
      <c r="J16" s="300">
        <f t="shared" si="1"/>
        <v>90858</v>
      </c>
      <c r="K16" s="301">
        <v>44</v>
      </c>
      <c r="L16" s="299">
        <f t="shared" si="2"/>
        <v>44</v>
      </c>
      <c r="M16" s="300">
        <f>+L16*191.414</f>
        <v>8422.2160000000003</v>
      </c>
      <c r="N16" s="247"/>
    </row>
    <row r="17" spans="1:15" ht="19.5" customHeight="1">
      <c r="A17" s="296">
        <v>11</v>
      </c>
      <c r="B17" s="302" t="s">
        <v>171</v>
      </c>
      <c r="C17" s="301">
        <v>4700</v>
      </c>
      <c r="D17" s="337">
        <v>653300</v>
      </c>
      <c r="E17" s="299">
        <f t="shared" si="0"/>
        <v>4700</v>
      </c>
      <c r="F17" s="300">
        <f t="shared" si="0"/>
        <v>653300</v>
      </c>
      <c r="G17" s="301">
        <v>3020</v>
      </c>
      <c r="H17" s="337">
        <v>126240</v>
      </c>
      <c r="I17" s="299">
        <f t="shared" si="1"/>
        <v>3020</v>
      </c>
      <c r="J17" s="300">
        <f t="shared" si="1"/>
        <v>126240</v>
      </c>
      <c r="K17" s="301">
        <v>29</v>
      </c>
      <c r="L17" s="299">
        <f t="shared" si="2"/>
        <v>29</v>
      </c>
      <c r="M17" s="300">
        <f t="shared" si="3"/>
        <v>5551.0059999999994</v>
      </c>
      <c r="N17" s="247"/>
    </row>
    <row r="18" spans="1:15" ht="19.5" customHeight="1">
      <c r="A18" s="296">
        <v>12</v>
      </c>
      <c r="B18" s="302" t="s">
        <v>172</v>
      </c>
      <c r="C18" s="301">
        <v>10072</v>
      </c>
      <c r="D18" s="337">
        <v>1180176</v>
      </c>
      <c r="E18" s="299">
        <f t="shared" si="0"/>
        <v>10072</v>
      </c>
      <c r="F18" s="300">
        <f t="shared" si="0"/>
        <v>1180176</v>
      </c>
      <c r="G18" s="301">
        <v>3560</v>
      </c>
      <c r="H18" s="337">
        <v>151929</v>
      </c>
      <c r="I18" s="299">
        <f t="shared" si="1"/>
        <v>3560</v>
      </c>
      <c r="J18" s="300">
        <f t="shared" si="1"/>
        <v>151929</v>
      </c>
      <c r="K18" s="301">
        <v>30</v>
      </c>
      <c r="L18" s="299">
        <f t="shared" si="2"/>
        <v>30</v>
      </c>
      <c r="M18" s="300">
        <f t="shared" si="3"/>
        <v>5742.42</v>
      </c>
      <c r="N18" s="247"/>
    </row>
    <row r="19" spans="1:15" ht="32.25" customHeight="1">
      <c r="A19" s="303"/>
      <c r="B19" s="304" t="s">
        <v>152</v>
      </c>
      <c r="C19" s="338">
        <f t="shared" ref="C19:M19" si="4">SUM(C7:C18)</f>
        <v>52571</v>
      </c>
      <c r="D19" s="318">
        <f t="shared" si="4"/>
        <v>6353261</v>
      </c>
      <c r="E19" s="306">
        <f t="shared" si="4"/>
        <v>52571</v>
      </c>
      <c r="F19" s="307">
        <f>SUM(F7:F18)</f>
        <v>6353261</v>
      </c>
      <c r="G19" s="305">
        <f t="shared" si="4"/>
        <v>32600</v>
      </c>
      <c r="H19" s="339">
        <f t="shared" si="4"/>
        <v>1382848</v>
      </c>
      <c r="I19" s="306">
        <f t="shared" si="4"/>
        <v>32600</v>
      </c>
      <c r="J19" s="307">
        <f t="shared" si="4"/>
        <v>1382848</v>
      </c>
      <c r="K19" s="305">
        <f t="shared" si="4"/>
        <v>456</v>
      </c>
      <c r="L19" s="306">
        <f t="shared" si="4"/>
        <v>456</v>
      </c>
      <c r="M19" s="307">
        <f t="shared" si="4"/>
        <v>87284.783999999985</v>
      </c>
      <c r="N19" s="247"/>
      <c r="O19" s="308"/>
    </row>
    <row r="20" spans="1:15" ht="26.25" customHeight="1">
      <c r="A20" s="309"/>
      <c r="B20" s="450" t="s">
        <v>196</v>
      </c>
      <c r="C20" s="451"/>
      <c r="D20" s="452"/>
      <c r="E20" s="310"/>
      <c r="F20" s="311"/>
      <c r="G20" s="309"/>
      <c r="H20" s="310"/>
      <c r="I20" s="309"/>
      <c r="J20" s="309"/>
      <c r="K20" s="309"/>
      <c r="L20" s="309"/>
      <c r="M20" s="309"/>
    </row>
    <row r="21" spans="1:15" s="288" customFormat="1" ht="48" customHeight="1">
      <c r="A21" s="312"/>
      <c r="B21" s="313" t="s">
        <v>197</v>
      </c>
      <c r="C21" s="312" t="s">
        <v>198</v>
      </c>
      <c r="D21" s="312"/>
      <c r="E21" s="312"/>
      <c r="F21" s="314"/>
      <c r="G21" s="312"/>
      <c r="H21" s="312"/>
      <c r="I21" s="312"/>
      <c r="J21" s="312"/>
      <c r="K21" s="312"/>
      <c r="L21" s="312"/>
      <c r="M21" s="312"/>
    </row>
    <row r="22" spans="1:15" ht="44.25" customHeight="1">
      <c r="A22" s="309">
        <v>1</v>
      </c>
      <c r="B22" s="315" t="s">
        <v>269</v>
      </c>
      <c r="C22" s="309">
        <v>30</v>
      </c>
      <c r="D22" s="309">
        <v>1446925</v>
      </c>
      <c r="E22" s="309"/>
      <c r="F22" s="316"/>
      <c r="G22" s="309"/>
      <c r="H22" s="309"/>
      <c r="I22" s="309"/>
      <c r="J22" s="309"/>
      <c r="K22" s="309"/>
      <c r="L22" s="309"/>
      <c r="M22" s="309"/>
    </row>
    <row r="23" spans="1:15" ht="23.25" customHeight="1">
      <c r="A23" s="309">
        <v>2</v>
      </c>
      <c r="B23" s="315" t="s">
        <v>269</v>
      </c>
      <c r="C23" s="309">
        <v>40</v>
      </c>
      <c r="D23" s="309">
        <v>733390</v>
      </c>
      <c r="E23" s="309"/>
      <c r="F23" s="316"/>
      <c r="G23" s="309"/>
      <c r="H23" s="309"/>
      <c r="I23" s="309"/>
      <c r="J23" s="309"/>
      <c r="K23" s="309"/>
      <c r="L23" s="309"/>
      <c r="M23" s="309"/>
    </row>
    <row r="24" spans="1:15" s="288" customFormat="1" ht="24" customHeight="1">
      <c r="A24" s="312"/>
      <c r="B24" s="317" t="s">
        <v>202</v>
      </c>
      <c r="C24" s="312"/>
      <c r="D24" s="312"/>
      <c r="E24" s="312"/>
      <c r="F24" s="318">
        <v>2089325</v>
      </c>
      <c r="G24" s="312"/>
      <c r="H24" s="312"/>
      <c r="I24" s="312"/>
      <c r="J24" s="318">
        <f>SUM(J22:J23)</f>
        <v>0</v>
      </c>
      <c r="K24" s="312"/>
      <c r="L24" s="312"/>
      <c r="M24" s="318">
        <f>SUM(M22:M23)</f>
        <v>0</v>
      </c>
    </row>
    <row r="25" spans="1:15" s="288" customFormat="1" ht="44.25" customHeight="1">
      <c r="A25" s="312"/>
      <c r="B25" s="455" t="s">
        <v>270</v>
      </c>
      <c r="C25" s="456"/>
      <c r="D25" s="457"/>
      <c r="E25" s="312"/>
      <c r="F25" s="318">
        <f>+F19-F24</f>
        <v>4263936</v>
      </c>
      <c r="G25" s="312"/>
      <c r="H25" s="312"/>
      <c r="I25" s="312"/>
      <c r="J25" s="318">
        <f>+J19-J24</f>
        <v>1382848</v>
      </c>
      <c r="K25" s="312"/>
      <c r="L25" s="312"/>
      <c r="M25" s="318">
        <f>+M19-M24</f>
        <v>87284.783999999985</v>
      </c>
    </row>
    <row r="26" spans="1:15" s="288" customFormat="1" ht="25.5" customHeight="1">
      <c r="A26" s="319"/>
      <c r="B26" s="320"/>
      <c r="C26" s="319"/>
      <c r="D26" s="319"/>
      <c r="E26" s="319"/>
      <c r="F26" s="321"/>
      <c r="G26" s="319"/>
      <c r="H26" s="319"/>
      <c r="I26" s="319"/>
      <c r="J26" s="317" t="s">
        <v>200</v>
      </c>
      <c r="K26" s="312"/>
      <c r="L26" s="312"/>
      <c r="M26" s="318">
        <f>+F24+J24+M24</f>
        <v>2089325</v>
      </c>
    </row>
    <row r="27" spans="1:15" s="288" customFormat="1" ht="12" customHeight="1">
      <c r="A27" s="319"/>
      <c r="B27" s="320"/>
      <c r="D27" s="319"/>
      <c r="E27" s="319"/>
      <c r="F27" s="321"/>
      <c r="G27" s="319"/>
      <c r="H27" s="319"/>
      <c r="I27" s="319"/>
      <c r="J27" s="319"/>
      <c r="K27" s="319"/>
      <c r="L27" s="319"/>
      <c r="M27" s="321"/>
    </row>
    <row r="28" spans="1:15" s="288" customFormat="1" ht="15" customHeight="1">
      <c r="A28" s="319"/>
      <c r="B28" s="320"/>
      <c r="C28" s="263"/>
      <c r="D28" s="319"/>
      <c r="E28" s="319"/>
      <c r="F28" s="321"/>
      <c r="G28" s="319"/>
      <c r="H28" s="319"/>
      <c r="I28" s="319"/>
      <c r="J28" s="263" t="s">
        <v>201</v>
      </c>
      <c r="K28" s="319"/>
      <c r="L28" s="319"/>
      <c r="M28" s="321"/>
    </row>
    <row r="29" spans="1:15" s="288" customFormat="1" ht="15" customHeight="1">
      <c r="A29" s="319"/>
      <c r="B29" s="320"/>
      <c r="C29" s="263"/>
      <c r="D29" s="319"/>
      <c r="E29" s="319"/>
      <c r="F29" s="321"/>
      <c r="G29" s="319"/>
      <c r="H29" s="319"/>
      <c r="I29" s="319"/>
      <c r="J29" s="263"/>
      <c r="K29" s="319"/>
      <c r="L29" s="319"/>
      <c r="M29" s="321"/>
    </row>
    <row r="30" spans="1:15" s="322" customFormat="1" ht="19.5" customHeight="1">
      <c r="B30" s="323"/>
      <c r="C30" s="324" t="s">
        <v>2</v>
      </c>
      <c r="D30" s="324"/>
      <c r="E30" s="323"/>
      <c r="F30" s="323"/>
      <c r="G30" s="453"/>
      <c r="H30" s="453"/>
      <c r="I30" s="453"/>
      <c r="K30" s="411" t="s">
        <v>258</v>
      </c>
      <c r="L30" s="411"/>
      <c r="M30" s="325"/>
    </row>
    <row r="31" spans="1:15" s="288" customFormat="1" ht="15.75">
      <c r="C31" s="326"/>
      <c r="D31" s="326"/>
      <c r="E31" s="327"/>
      <c r="F31" s="327"/>
      <c r="G31" s="449" t="s">
        <v>153</v>
      </c>
      <c r="H31" s="449"/>
      <c r="I31" s="449"/>
      <c r="J31" s="328"/>
      <c r="K31" s="449" t="s">
        <v>173</v>
      </c>
      <c r="L31" s="449"/>
    </row>
    <row r="32" spans="1:15" s="288" customFormat="1" ht="8.25" customHeight="1">
      <c r="C32" s="326"/>
      <c r="D32" s="326"/>
      <c r="E32" s="327"/>
      <c r="F32" s="327"/>
      <c r="G32" s="329"/>
      <c r="H32" s="326"/>
      <c r="I32" s="329"/>
      <c r="J32" s="330"/>
      <c r="K32" s="329"/>
      <c r="L32" s="329"/>
    </row>
    <row r="33" spans="2:13" s="322" customFormat="1" ht="18" customHeight="1">
      <c r="B33" s="323"/>
      <c r="C33" s="331" t="s">
        <v>6</v>
      </c>
      <c r="D33" s="331"/>
      <c r="E33" s="323"/>
      <c r="F33" s="323"/>
      <c r="G33" s="454"/>
      <c r="H33" s="454"/>
      <c r="I33" s="454"/>
      <c r="K33" s="426" t="s">
        <v>259</v>
      </c>
      <c r="L33" s="426"/>
    </row>
    <row r="34" spans="2:13" s="288" customFormat="1" ht="15.75">
      <c r="C34" s="332"/>
      <c r="D34" s="332"/>
      <c r="G34" s="449" t="s">
        <v>153</v>
      </c>
      <c r="H34" s="449"/>
      <c r="I34" s="449"/>
      <c r="J34" s="328"/>
      <c r="K34" s="449" t="s">
        <v>173</v>
      </c>
      <c r="L34" s="449"/>
    </row>
    <row r="35" spans="2:13">
      <c r="F35" s="333" t="s">
        <v>1</v>
      </c>
    </row>
    <row r="36" spans="2:13" ht="16.5" customHeight="1">
      <c r="C36" s="289" t="s">
        <v>174</v>
      </c>
      <c r="E36" s="289" t="s">
        <v>175</v>
      </c>
      <c r="F36" s="289" t="s">
        <v>176</v>
      </c>
      <c r="I36" s="334" t="s">
        <v>177</v>
      </c>
      <c r="J36" s="289" t="s">
        <v>178</v>
      </c>
      <c r="L36" s="289" t="s">
        <v>179</v>
      </c>
      <c r="M36" s="289" t="s">
        <v>180</v>
      </c>
    </row>
    <row r="37" spans="2:13" ht="16.5" customHeight="1">
      <c r="C37" s="289" t="s">
        <v>181</v>
      </c>
      <c r="E37" s="289" t="s">
        <v>175</v>
      </c>
      <c r="F37" s="289" t="s">
        <v>182</v>
      </c>
      <c r="M37" s="335">
        <f>204*10*191.414/1000</f>
        <v>390.48455999999999</v>
      </c>
    </row>
  </sheetData>
  <mergeCells count="18">
    <mergeCell ref="G34:I34"/>
    <mergeCell ref="K34:L34"/>
    <mergeCell ref="B20:D20"/>
    <mergeCell ref="G30:I30"/>
    <mergeCell ref="K30:L30"/>
    <mergeCell ref="G31:I31"/>
    <mergeCell ref="K31:L31"/>
    <mergeCell ref="G33:I33"/>
    <mergeCell ref="K33:L33"/>
    <mergeCell ref="B25:D25"/>
    <mergeCell ref="A1:M1"/>
    <mergeCell ref="A2:M2"/>
    <mergeCell ref="A3:M3"/>
    <mergeCell ref="A5:A6"/>
    <mergeCell ref="B5:B6"/>
    <mergeCell ref="C5:F5"/>
    <mergeCell ref="G5:J5"/>
    <mergeCell ref="K5:M5"/>
  </mergeCells>
  <pageMargins left="0.2" right="0.19" top="0.19" bottom="0.18" header="0.11" footer="0.11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view="pageBreakPreview" topLeftCell="B4" workbookViewId="0">
      <selection activeCell="E7" sqref="E7"/>
    </sheetView>
  </sheetViews>
  <sheetFormatPr defaultRowHeight="13.5"/>
  <cols>
    <col min="1" max="1" width="2.42578125" style="387" hidden="1" customWidth="1"/>
    <col min="2" max="2" width="5.140625" style="387" customWidth="1"/>
    <col min="3" max="3" width="25.85546875" style="387" customWidth="1"/>
    <col min="4" max="4" width="23.7109375" style="387" customWidth="1"/>
    <col min="5" max="5" width="20.7109375" style="387" customWidth="1"/>
    <col min="6" max="6" width="15.85546875" style="387" customWidth="1"/>
    <col min="7" max="7" width="18.42578125" style="387" customWidth="1"/>
    <col min="8" max="8" width="21.85546875" style="387" customWidth="1"/>
    <col min="9" max="9" width="15.140625" style="387" customWidth="1"/>
    <col min="10" max="254" width="9.140625" style="387"/>
    <col min="255" max="255" width="0" style="387" hidden="1" customWidth="1"/>
    <col min="256" max="256" width="5.140625" style="387" customWidth="1"/>
    <col min="257" max="257" width="25.85546875" style="387" customWidth="1"/>
    <col min="258" max="258" width="15.85546875" style="387" customWidth="1"/>
    <col min="259" max="259" width="14.5703125" style="387" customWidth="1"/>
    <col min="260" max="260" width="15" style="387" customWidth="1"/>
    <col min="261" max="261" width="11.140625" style="387" customWidth="1"/>
    <col min="262" max="262" width="17" style="387" customWidth="1"/>
    <col min="263" max="263" width="15.42578125" style="387" customWidth="1"/>
    <col min="264" max="265" width="15.140625" style="387" customWidth="1"/>
    <col min="266" max="510" width="9.140625" style="387"/>
    <col min="511" max="511" width="0" style="387" hidden="1" customWidth="1"/>
    <col min="512" max="512" width="5.140625" style="387" customWidth="1"/>
    <col min="513" max="513" width="25.85546875" style="387" customWidth="1"/>
    <col min="514" max="514" width="15.85546875" style="387" customWidth="1"/>
    <col min="515" max="515" width="14.5703125" style="387" customWidth="1"/>
    <col min="516" max="516" width="15" style="387" customWidth="1"/>
    <col min="517" max="517" width="11.140625" style="387" customWidth="1"/>
    <col min="518" max="518" width="17" style="387" customWidth="1"/>
    <col min="519" max="519" width="15.42578125" style="387" customWidth="1"/>
    <col min="520" max="521" width="15.140625" style="387" customWidth="1"/>
    <col min="522" max="766" width="9.140625" style="387"/>
    <col min="767" max="767" width="0" style="387" hidden="1" customWidth="1"/>
    <col min="768" max="768" width="5.140625" style="387" customWidth="1"/>
    <col min="769" max="769" width="25.85546875" style="387" customWidth="1"/>
    <col min="770" max="770" width="15.85546875" style="387" customWidth="1"/>
    <col min="771" max="771" width="14.5703125" style="387" customWidth="1"/>
    <col min="772" max="772" width="15" style="387" customWidth="1"/>
    <col min="773" max="773" width="11.140625" style="387" customWidth="1"/>
    <col min="774" max="774" width="17" style="387" customWidth="1"/>
    <col min="775" max="775" width="15.42578125" style="387" customWidth="1"/>
    <col min="776" max="777" width="15.140625" style="387" customWidth="1"/>
    <col min="778" max="1022" width="9.140625" style="387"/>
    <col min="1023" max="1023" width="0" style="387" hidden="1" customWidth="1"/>
    <col min="1024" max="1024" width="5.140625" style="387" customWidth="1"/>
    <col min="1025" max="1025" width="25.85546875" style="387" customWidth="1"/>
    <col min="1026" max="1026" width="15.85546875" style="387" customWidth="1"/>
    <col min="1027" max="1027" width="14.5703125" style="387" customWidth="1"/>
    <col min="1028" max="1028" width="15" style="387" customWidth="1"/>
    <col min="1029" max="1029" width="11.140625" style="387" customWidth="1"/>
    <col min="1030" max="1030" width="17" style="387" customWidth="1"/>
    <col min="1031" max="1031" width="15.42578125" style="387" customWidth="1"/>
    <col min="1032" max="1033" width="15.140625" style="387" customWidth="1"/>
    <col min="1034" max="1278" width="9.140625" style="387"/>
    <col min="1279" max="1279" width="0" style="387" hidden="1" customWidth="1"/>
    <col min="1280" max="1280" width="5.140625" style="387" customWidth="1"/>
    <col min="1281" max="1281" width="25.85546875" style="387" customWidth="1"/>
    <col min="1282" max="1282" width="15.85546875" style="387" customWidth="1"/>
    <col min="1283" max="1283" width="14.5703125" style="387" customWidth="1"/>
    <col min="1284" max="1284" width="15" style="387" customWidth="1"/>
    <col min="1285" max="1285" width="11.140625" style="387" customWidth="1"/>
    <col min="1286" max="1286" width="17" style="387" customWidth="1"/>
    <col min="1287" max="1287" width="15.42578125" style="387" customWidth="1"/>
    <col min="1288" max="1289" width="15.140625" style="387" customWidth="1"/>
    <col min="1290" max="1534" width="9.140625" style="387"/>
    <col min="1535" max="1535" width="0" style="387" hidden="1" customWidth="1"/>
    <col min="1536" max="1536" width="5.140625" style="387" customWidth="1"/>
    <col min="1537" max="1537" width="25.85546875" style="387" customWidth="1"/>
    <col min="1538" max="1538" width="15.85546875" style="387" customWidth="1"/>
    <col min="1539" max="1539" width="14.5703125" style="387" customWidth="1"/>
    <col min="1540" max="1540" width="15" style="387" customWidth="1"/>
    <col min="1541" max="1541" width="11.140625" style="387" customWidth="1"/>
    <col min="1542" max="1542" width="17" style="387" customWidth="1"/>
    <col min="1543" max="1543" width="15.42578125" style="387" customWidth="1"/>
    <col min="1544" max="1545" width="15.140625" style="387" customWidth="1"/>
    <col min="1546" max="1790" width="9.140625" style="387"/>
    <col min="1791" max="1791" width="0" style="387" hidden="1" customWidth="1"/>
    <col min="1792" max="1792" width="5.140625" style="387" customWidth="1"/>
    <col min="1793" max="1793" width="25.85546875" style="387" customWidth="1"/>
    <col min="1794" max="1794" width="15.85546875" style="387" customWidth="1"/>
    <col min="1795" max="1795" width="14.5703125" style="387" customWidth="1"/>
    <col min="1796" max="1796" width="15" style="387" customWidth="1"/>
    <col min="1797" max="1797" width="11.140625" style="387" customWidth="1"/>
    <col min="1798" max="1798" width="17" style="387" customWidth="1"/>
    <col min="1799" max="1799" width="15.42578125" style="387" customWidth="1"/>
    <col min="1800" max="1801" width="15.140625" style="387" customWidth="1"/>
    <col min="1802" max="2046" width="9.140625" style="387"/>
    <col min="2047" max="2047" width="0" style="387" hidden="1" customWidth="1"/>
    <col min="2048" max="2048" width="5.140625" style="387" customWidth="1"/>
    <col min="2049" max="2049" width="25.85546875" style="387" customWidth="1"/>
    <col min="2050" max="2050" width="15.85546875" style="387" customWidth="1"/>
    <col min="2051" max="2051" width="14.5703125" style="387" customWidth="1"/>
    <col min="2052" max="2052" width="15" style="387" customWidth="1"/>
    <col min="2053" max="2053" width="11.140625" style="387" customWidth="1"/>
    <col min="2054" max="2054" width="17" style="387" customWidth="1"/>
    <col min="2055" max="2055" width="15.42578125" style="387" customWidth="1"/>
    <col min="2056" max="2057" width="15.140625" style="387" customWidth="1"/>
    <col min="2058" max="2302" width="9.140625" style="387"/>
    <col min="2303" max="2303" width="0" style="387" hidden="1" customWidth="1"/>
    <col min="2304" max="2304" width="5.140625" style="387" customWidth="1"/>
    <col min="2305" max="2305" width="25.85546875" style="387" customWidth="1"/>
    <col min="2306" max="2306" width="15.85546875" style="387" customWidth="1"/>
    <col min="2307" max="2307" width="14.5703125" style="387" customWidth="1"/>
    <col min="2308" max="2308" width="15" style="387" customWidth="1"/>
    <col min="2309" max="2309" width="11.140625" style="387" customWidth="1"/>
    <col min="2310" max="2310" width="17" style="387" customWidth="1"/>
    <col min="2311" max="2311" width="15.42578125" style="387" customWidth="1"/>
    <col min="2312" max="2313" width="15.140625" style="387" customWidth="1"/>
    <col min="2314" max="2558" width="9.140625" style="387"/>
    <col min="2559" max="2559" width="0" style="387" hidden="1" customWidth="1"/>
    <col min="2560" max="2560" width="5.140625" style="387" customWidth="1"/>
    <col min="2561" max="2561" width="25.85546875" style="387" customWidth="1"/>
    <col min="2562" max="2562" width="15.85546875" style="387" customWidth="1"/>
    <col min="2563" max="2563" width="14.5703125" style="387" customWidth="1"/>
    <col min="2564" max="2564" width="15" style="387" customWidth="1"/>
    <col min="2565" max="2565" width="11.140625" style="387" customWidth="1"/>
    <col min="2566" max="2566" width="17" style="387" customWidth="1"/>
    <col min="2567" max="2567" width="15.42578125" style="387" customWidth="1"/>
    <col min="2568" max="2569" width="15.140625" style="387" customWidth="1"/>
    <col min="2570" max="2814" width="9.140625" style="387"/>
    <col min="2815" max="2815" width="0" style="387" hidden="1" customWidth="1"/>
    <col min="2816" max="2816" width="5.140625" style="387" customWidth="1"/>
    <col min="2817" max="2817" width="25.85546875" style="387" customWidth="1"/>
    <col min="2818" max="2818" width="15.85546875" style="387" customWidth="1"/>
    <col min="2819" max="2819" width="14.5703125" style="387" customWidth="1"/>
    <col min="2820" max="2820" width="15" style="387" customWidth="1"/>
    <col min="2821" max="2821" width="11.140625" style="387" customWidth="1"/>
    <col min="2822" max="2822" width="17" style="387" customWidth="1"/>
    <col min="2823" max="2823" width="15.42578125" style="387" customWidth="1"/>
    <col min="2824" max="2825" width="15.140625" style="387" customWidth="1"/>
    <col min="2826" max="3070" width="9.140625" style="387"/>
    <col min="3071" max="3071" width="0" style="387" hidden="1" customWidth="1"/>
    <col min="3072" max="3072" width="5.140625" style="387" customWidth="1"/>
    <col min="3073" max="3073" width="25.85546875" style="387" customWidth="1"/>
    <col min="3074" max="3074" width="15.85546875" style="387" customWidth="1"/>
    <col min="3075" max="3075" width="14.5703125" style="387" customWidth="1"/>
    <col min="3076" max="3076" width="15" style="387" customWidth="1"/>
    <col min="3077" max="3077" width="11.140625" style="387" customWidth="1"/>
    <col min="3078" max="3078" width="17" style="387" customWidth="1"/>
    <col min="3079" max="3079" width="15.42578125" style="387" customWidth="1"/>
    <col min="3080" max="3081" width="15.140625" style="387" customWidth="1"/>
    <col min="3082" max="3326" width="9.140625" style="387"/>
    <col min="3327" max="3327" width="0" style="387" hidden="1" customWidth="1"/>
    <col min="3328" max="3328" width="5.140625" style="387" customWidth="1"/>
    <col min="3329" max="3329" width="25.85546875" style="387" customWidth="1"/>
    <col min="3330" max="3330" width="15.85546875" style="387" customWidth="1"/>
    <col min="3331" max="3331" width="14.5703125" style="387" customWidth="1"/>
    <col min="3332" max="3332" width="15" style="387" customWidth="1"/>
    <col min="3333" max="3333" width="11.140625" style="387" customWidth="1"/>
    <col min="3334" max="3334" width="17" style="387" customWidth="1"/>
    <col min="3335" max="3335" width="15.42578125" style="387" customWidth="1"/>
    <col min="3336" max="3337" width="15.140625" style="387" customWidth="1"/>
    <col min="3338" max="3582" width="9.140625" style="387"/>
    <col min="3583" max="3583" width="0" style="387" hidden="1" customWidth="1"/>
    <col min="3584" max="3584" width="5.140625" style="387" customWidth="1"/>
    <col min="3585" max="3585" width="25.85546875" style="387" customWidth="1"/>
    <col min="3586" max="3586" width="15.85546875" style="387" customWidth="1"/>
    <col min="3587" max="3587" width="14.5703125" style="387" customWidth="1"/>
    <col min="3588" max="3588" width="15" style="387" customWidth="1"/>
    <col min="3589" max="3589" width="11.140625" style="387" customWidth="1"/>
    <col min="3590" max="3590" width="17" style="387" customWidth="1"/>
    <col min="3591" max="3591" width="15.42578125" style="387" customWidth="1"/>
    <col min="3592" max="3593" width="15.140625" style="387" customWidth="1"/>
    <col min="3594" max="3838" width="9.140625" style="387"/>
    <col min="3839" max="3839" width="0" style="387" hidden="1" customWidth="1"/>
    <col min="3840" max="3840" width="5.140625" style="387" customWidth="1"/>
    <col min="3841" max="3841" width="25.85546875" style="387" customWidth="1"/>
    <col min="3842" max="3842" width="15.85546875" style="387" customWidth="1"/>
    <col min="3843" max="3843" width="14.5703125" style="387" customWidth="1"/>
    <col min="3844" max="3844" width="15" style="387" customWidth="1"/>
    <col min="3845" max="3845" width="11.140625" style="387" customWidth="1"/>
    <col min="3846" max="3846" width="17" style="387" customWidth="1"/>
    <col min="3847" max="3847" width="15.42578125" style="387" customWidth="1"/>
    <col min="3848" max="3849" width="15.140625" style="387" customWidth="1"/>
    <col min="3850" max="4094" width="9.140625" style="387"/>
    <col min="4095" max="4095" width="0" style="387" hidden="1" customWidth="1"/>
    <col min="4096" max="4096" width="5.140625" style="387" customWidth="1"/>
    <col min="4097" max="4097" width="25.85546875" style="387" customWidth="1"/>
    <col min="4098" max="4098" width="15.85546875" style="387" customWidth="1"/>
    <col min="4099" max="4099" width="14.5703125" style="387" customWidth="1"/>
    <col min="4100" max="4100" width="15" style="387" customWidth="1"/>
    <col min="4101" max="4101" width="11.140625" style="387" customWidth="1"/>
    <col min="4102" max="4102" width="17" style="387" customWidth="1"/>
    <col min="4103" max="4103" width="15.42578125" style="387" customWidth="1"/>
    <col min="4104" max="4105" width="15.140625" style="387" customWidth="1"/>
    <col min="4106" max="4350" width="9.140625" style="387"/>
    <col min="4351" max="4351" width="0" style="387" hidden="1" customWidth="1"/>
    <col min="4352" max="4352" width="5.140625" style="387" customWidth="1"/>
    <col min="4353" max="4353" width="25.85546875" style="387" customWidth="1"/>
    <col min="4354" max="4354" width="15.85546875" style="387" customWidth="1"/>
    <col min="4355" max="4355" width="14.5703125" style="387" customWidth="1"/>
    <col min="4356" max="4356" width="15" style="387" customWidth="1"/>
    <col min="4357" max="4357" width="11.140625" style="387" customWidth="1"/>
    <col min="4358" max="4358" width="17" style="387" customWidth="1"/>
    <col min="4359" max="4359" width="15.42578125" style="387" customWidth="1"/>
    <col min="4360" max="4361" width="15.140625" style="387" customWidth="1"/>
    <col min="4362" max="4606" width="9.140625" style="387"/>
    <col min="4607" max="4607" width="0" style="387" hidden="1" customWidth="1"/>
    <col min="4608" max="4608" width="5.140625" style="387" customWidth="1"/>
    <col min="4609" max="4609" width="25.85546875" style="387" customWidth="1"/>
    <col min="4610" max="4610" width="15.85546875" style="387" customWidth="1"/>
    <col min="4611" max="4611" width="14.5703125" style="387" customWidth="1"/>
    <col min="4612" max="4612" width="15" style="387" customWidth="1"/>
    <col min="4613" max="4613" width="11.140625" style="387" customWidth="1"/>
    <col min="4614" max="4614" width="17" style="387" customWidth="1"/>
    <col min="4615" max="4615" width="15.42578125" style="387" customWidth="1"/>
    <col min="4616" max="4617" width="15.140625" style="387" customWidth="1"/>
    <col min="4618" max="4862" width="9.140625" style="387"/>
    <col min="4863" max="4863" width="0" style="387" hidden="1" customWidth="1"/>
    <col min="4864" max="4864" width="5.140625" style="387" customWidth="1"/>
    <col min="4865" max="4865" width="25.85546875" style="387" customWidth="1"/>
    <col min="4866" max="4866" width="15.85546875" style="387" customWidth="1"/>
    <col min="4867" max="4867" width="14.5703125" style="387" customWidth="1"/>
    <col min="4868" max="4868" width="15" style="387" customWidth="1"/>
    <col min="4869" max="4869" width="11.140625" style="387" customWidth="1"/>
    <col min="4870" max="4870" width="17" style="387" customWidth="1"/>
    <col min="4871" max="4871" width="15.42578125" style="387" customWidth="1"/>
    <col min="4872" max="4873" width="15.140625" style="387" customWidth="1"/>
    <col min="4874" max="5118" width="9.140625" style="387"/>
    <col min="5119" max="5119" width="0" style="387" hidden="1" customWidth="1"/>
    <col min="5120" max="5120" width="5.140625" style="387" customWidth="1"/>
    <col min="5121" max="5121" width="25.85546875" style="387" customWidth="1"/>
    <col min="5122" max="5122" width="15.85546875" style="387" customWidth="1"/>
    <col min="5123" max="5123" width="14.5703125" style="387" customWidth="1"/>
    <col min="5124" max="5124" width="15" style="387" customWidth="1"/>
    <col min="5125" max="5125" width="11.140625" style="387" customWidth="1"/>
    <col min="5126" max="5126" width="17" style="387" customWidth="1"/>
    <col min="5127" max="5127" width="15.42578125" style="387" customWidth="1"/>
    <col min="5128" max="5129" width="15.140625" style="387" customWidth="1"/>
    <col min="5130" max="5374" width="9.140625" style="387"/>
    <col min="5375" max="5375" width="0" style="387" hidden="1" customWidth="1"/>
    <col min="5376" max="5376" width="5.140625" style="387" customWidth="1"/>
    <col min="5377" max="5377" width="25.85546875" style="387" customWidth="1"/>
    <col min="5378" max="5378" width="15.85546875" style="387" customWidth="1"/>
    <col min="5379" max="5379" width="14.5703125" style="387" customWidth="1"/>
    <col min="5380" max="5380" width="15" style="387" customWidth="1"/>
    <col min="5381" max="5381" width="11.140625" style="387" customWidth="1"/>
    <col min="5382" max="5382" width="17" style="387" customWidth="1"/>
    <col min="5383" max="5383" width="15.42578125" style="387" customWidth="1"/>
    <col min="5384" max="5385" width="15.140625" style="387" customWidth="1"/>
    <col min="5386" max="5630" width="9.140625" style="387"/>
    <col min="5631" max="5631" width="0" style="387" hidden="1" customWidth="1"/>
    <col min="5632" max="5632" width="5.140625" style="387" customWidth="1"/>
    <col min="5633" max="5633" width="25.85546875" style="387" customWidth="1"/>
    <col min="5634" max="5634" width="15.85546875" style="387" customWidth="1"/>
    <col min="5635" max="5635" width="14.5703125" style="387" customWidth="1"/>
    <col min="5636" max="5636" width="15" style="387" customWidth="1"/>
    <col min="5637" max="5637" width="11.140625" style="387" customWidth="1"/>
    <col min="5638" max="5638" width="17" style="387" customWidth="1"/>
    <col min="5639" max="5639" width="15.42578125" style="387" customWidth="1"/>
    <col min="5640" max="5641" width="15.140625" style="387" customWidth="1"/>
    <col min="5642" max="5886" width="9.140625" style="387"/>
    <col min="5887" max="5887" width="0" style="387" hidden="1" customWidth="1"/>
    <col min="5888" max="5888" width="5.140625" style="387" customWidth="1"/>
    <col min="5889" max="5889" width="25.85546875" style="387" customWidth="1"/>
    <col min="5890" max="5890" width="15.85546875" style="387" customWidth="1"/>
    <col min="5891" max="5891" width="14.5703125" style="387" customWidth="1"/>
    <col min="5892" max="5892" width="15" style="387" customWidth="1"/>
    <col min="5893" max="5893" width="11.140625" style="387" customWidth="1"/>
    <col min="5894" max="5894" width="17" style="387" customWidth="1"/>
    <col min="5895" max="5895" width="15.42578125" style="387" customWidth="1"/>
    <col min="5896" max="5897" width="15.140625" style="387" customWidth="1"/>
    <col min="5898" max="6142" width="9.140625" style="387"/>
    <col min="6143" max="6143" width="0" style="387" hidden="1" customWidth="1"/>
    <col min="6144" max="6144" width="5.140625" style="387" customWidth="1"/>
    <col min="6145" max="6145" width="25.85546875" style="387" customWidth="1"/>
    <col min="6146" max="6146" width="15.85546875" style="387" customWidth="1"/>
    <col min="6147" max="6147" width="14.5703125" style="387" customWidth="1"/>
    <col min="6148" max="6148" width="15" style="387" customWidth="1"/>
    <col min="6149" max="6149" width="11.140625" style="387" customWidth="1"/>
    <col min="6150" max="6150" width="17" style="387" customWidth="1"/>
    <col min="6151" max="6151" width="15.42578125" style="387" customWidth="1"/>
    <col min="6152" max="6153" width="15.140625" style="387" customWidth="1"/>
    <col min="6154" max="6398" width="9.140625" style="387"/>
    <col min="6399" max="6399" width="0" style="387" hidden="1" customWidth="1"/>
    <col min="6400" max="6400" width="5.140625" style="387" customWidth="1"/>
    <col min="6401" max="6401" width="25.85546875" style="387" customWidth="1"/>
    <col min="6402" max="6402" width="15.85546875" style="387" customWidth="1"/>
    <col min="6403" max="6403" width="14.5703125" style="387" customWidth="1"/>
    <col min="6404" max="6404" width="15" style="387" customWidth="1"/>
    <col min="6405" max="6405" width="11.140625" style="387" customWidth="1"/>
    <col min="6406" max="6406" width="17" style="387" customWidth="1"/>
    <col min="6407" max="6407" width="15.42578125" style="387" customWidth="1"/>
    <col min="6408" max="6409" width="15.140625" style="387" customWidth="1"/>
    <col min="6410" max="6654" width="9.140625" style="387"/>
    <col min="6655" max="6655" width="0" style="387" hidden="1" customWidth="1"/>
    <col min="6656" max="6656" width="5.140625" style="387" customWidth="1"/>
    <col min="6657" max="6657" width="25.85546875" style="387" customWidth="1"/>
    <col min="6658" max="6658" width="15.85546875" style="387" customWidth="1"/>
    <col min="6659" max="6659" width="14.5703125" style="387" customWidth="1"/>
    <col min="6660" max="6660" width="15" style="387" customWidth="1"/>
    <col min="6661" max="6661" width="11.140625" style="387" customWidth="1"/>
    <col min="6662" max="6662" width="17" style="387" customWidth="1"/>
    <col min="6663" max="6663" width="15.42578125" style="387" customWidth="1"/>
    <col min="6664" max="6665" width="15.140625" style="387" customWidth="1"/>
    <col min="6666" max="6910" width="9.140625" style="387"/>
    <col min="6911" max="6911" width="0" style="387" hidden="1" customWidth="1"/>
    <col min="6912" max="6912" width="5.140625" style="387" customWidth="1"/>
    <col min="6913" max="6913" width="25.85546875" style="387" customWidth="1"/>
    <col min="6914" max="6914" width="15.85546875" style="387" customWidth="1"/>
    <col min="6915" max="6915" width="14.5703125" style="387" customWidth="1"/>
    <col min="6916" max="6916" width="15" style="387" customWidth="1"/>
    <col min="6917" max="6917" width="11.140625" style="387" customWidth="1"/>
    <col min="6918" max="6918" width="17" style="387" customWidth="1"/>
    <col min="6919" max="6919" width="15.42578125" style="387" customWidth="1"/>
    <col min="6920" max="6921" width="15.140625" style="387" customWidth="1"/>
    <col min="6922" max="7166" width="9.140625" style="387"/>
    <col min="7167" max="7167" width="0" style="387" hidden="1" customWidth="1"/>
    <col min="7168" max="7168" width="5.140625" style="387" customWidth="1"/>
    <col min="7169" max="7169" width="25.85546875" style="387" customWidth="1"/>
    <col min="7170" max="7170" width="15.85546875" style="387" customWidth="1"/>
    <col min="7171" max="7171" width="14.5703125" style="387" customWidth="1"/>
    <col min="7172" max="7172" width="15" style="387" customWidth="1"/>
    <col min="7173" max="7173" width="11.140625" style="387" customWidth="1"/>
    <col min="7174" max="7174" width="17" style="387" customWidth="1"/>
    <col min="7175" max="7175" width="15.42578125" style="387" customWidth="1"/>
    <col min="7176" max="7177" width="15.140625" style="387" customWidth="1"/>
    <col min="7178" max="7422" width="9.140625" style="387"/>
    <col min="7423" max="7423" width="0" style="387" hidden="1" customWidth="1"/>
    <col min="7424" max="7424" width="5.140625" style="387" customWidth="1"/>
    <col min="7425" max="7425" width="25.85546875" style="387" customWidth="1"/>
    <col min="7426" max="7426" width="15.85546875" style="387" customWidth="1"/>
    <col min="7427" max="7427" width="14.5703125" style="387" customWidth="1"/>
    <col min="7428" max="7428" width="15" style="387" customWidth="1"/>
    <col min="7429" max="7429" width="11.140625" style="387" customWidth="1"/>
    <col min="7430" max="7430" width="17" style="387" customWidth="1"/>
    <col min="7431" max="7431" width="15.42578125" style="387" customWidth="1"/>
    <col min="7432" max="7433" width="15.140625" style="387" customWidth="1"/>
    <col min="7434" max="7678" width="9.140625" style="387"/>
    <col min="7679" max="7679" width="0" style="387" hidden="1" customWidth="1"/>
    <col min="7680" max="7680" width="5.140625" style="387" customWidth="1"/>
    <col min="7681" max="7681" width="25.85546875" style="387" customWidth="1"/>
    <col min="7682" max="7682" width="15.85546875" style="387" customWidth="1"/>
    <col min="7683" max="7683" width="14.5703125" style="387" customWidth="1"/>
    <col min="7684" max="7684" width="15" style="387" customWidth="1"/>
    <col min="7685" max="7685" width="11.140625" style="387" customWidth="1"/>
    <col min="7686" max="7686" width="17" style="387" customWidth="1"/>
    <col min="7687" max="7687" width="15.42578125" style="387" customWidth="1"/>
    <col min="7688" max="7689" width="15.140625" style="387" customWidth="1"/>
    <col min="7690" max="7934" width="9.140625" style="387"/>
    <col min="7935" max="7935" width="0" style="387" hidden="1" customWidth="1"/>
    <col min="7936" max="7936" width="5.140625" style="387" customWidth="1"/>
    <col min="7937" max="7937" width="25.85546875" style="387" customWidth="1"/>
    <col min="7938" max="7938" width="15.85546875" style="387" customWidth="1"/>
    <col min="7939" max="7939" width="14.5703125" style="387" customWidth="1"/>
    <col min="7940" max="7940" width="15" style="387" customWidth="1"/>
    <col min="7941" max="7941" width="11.140625" style="387" customWidth="1"/>
    <col min="7942" max="7942" width="17" style="387" customWidth="1"/>
    <col min="7943" max="7943" width="15.42578125" style="387" customWidth="1"/>
    <col min="7944" max="7945" width="15.140625" style="387" customWidth="1"/>
    <col min="7946" max="8190" width="9.140625" style="387"/>
    <col min="8191" max="8191" width="0" style="387" hidden="1" customWidth="1"/>
    <col min="8192" max="8192" width="5.140625" style="387" customWidth="1"/>
    <col min="8193" max="8193" width="25.85546875" style="387" customWidth="1"/>
    <col min="8194" max="8194" width="15.85546875" style="387" customWidth="1"/>
    <col min="8195" max="8195" width="14.5703125" style="387" customWidth="1"/>
    <col min="8196" max="8196" width="15" style="387" customWidth="1"/>
    <col min="8197" max="8197" width="11.140625" style="387" customWidth="1"/>
    <col min="8198" max="8198" width="17" style="387" customWidth="1"/>
    <col min="8199" max="8199" width="15.42578125" style="387" customWidth="1"/>
    <col min="8200" max="8201" width="15.140625" style="387" customWidth="1"/>
    <col min="8202" max="8446" width="9.140625" style="387"/>
    <col min="8447" max="8447" width="0" style="387" hidden="1" customWidth="1"/>
    <col min="8448" max="8448" width="5.140625" style="387" customWidth="1"/>
    <col min="8449" max="8449" width="25.85546875" style="387" customWidth="1"/>
    <col min="8450" max="8450" width="15.85546875" style="387" customWidth="1"/>
    <col min="8451" max="8451" width="14.5703125" style="387" customWidth="1"/>
    <col min="8452" max="8452" width="15" style="387" customWidth="1"/>
    <col min="8453" max="8453" width="11.140625" style="387" customWidth="1"/>
    <col min="8454" max="8454" width="17" style="387" customWidth="1"/>
    <col min="8455" max="8455" width="15.42578125" style="387" customWidth="1"/>
    <col min="8456" max="8457" width="15.140625" style="387" customWidth="1"/>
    <col min="8458" max="8702" width="9.140625" style="387"/>
    <col min="8703" max="8703" width="0" style="387" hidden="1" customWidth="1"/>
    <col min="8704" max="8704" width="5.140625" style="387" customWidth="1"/>
    <col min="8705" max="8705" width="25.85546875" style="387" customWidth="1"/>
    <col min="8706" max="8706" width="15.85546875" style="387" customWidth="1"/>
    <col min="8707" max="8707" width="14.5703125" style="387" customWidth="1"/>
    <col min="8708" max="8708" width="15" style="387" customWidth="1"/>
    <col min="8709" max="8709" width="11.140625" style="387" customWidth="1"/>
    <col min="8710" max="8710" width="17" style="387" customWidth="1"/>
    <col min="8711" max="8711" width="15.42578125" style="387" customWidth="1"/>
    <col min="8712" max="8713" width="15.140625" style="387" customWidth="1"/>
    <col min="8714" max="8958" width="9.140625" style="387"/>
    <col min="8959" max="8959" width="0" style="387" hidden="1" customWidth="1"/>
    <col min="8960" max="8960" width="5.140625" style="387" customWidth="1"/>
    <col min="8961" max="8961" width="25.85546875" style="387" customWidth="1"/>
    <col min="8962" max="8962" width="15.85546875" style="387" customWidth="1"/>
    <col min="8963" max="8963" width="14.5703125" style="387" customWidth="1"/>
    <col min="8964" max="8964" width="15" style="387" customWidth="1"/>
    <col min="8965" max="8965" width="11.140625" style="387" customWidth="1"/>
    <col min="8966" max="8966" width="17" style="387" customWidth="1"/>
    <col min="8967" max="8967" width="15.42578125" style="387" customWidth="1"/>
    <col min="8968" max="8969" width="15.140625" style="387" customWidth="1"/>
    <col min="8970" max="9214" width="9.140625" style="387"/>
    <col min="9215" max="9215" width="0" style="387" hidden="1" customWidth="1"/>
    <col min="9216" max="9216" width="5.140625" style="387" customWidth="1"/>
    <col min="9217" max="9217" width="25.85546875" style="387" customWidth="1"/>
    <col min="9218" max="9218" width="15.85546875" style="387" customWidth="1"/>
    <col min="9219" max="9219" width="14.5703125" style="387" customWidth="1"/>
    <col min="9220" max="9220" width="15" style="387" customWidth="1"/>
    <col min="9221" max="9221" width="11.140625" style="387" customWidth="1"/>
    <col min="9222" max="9222" width="17" style="387" customWidth="1"/>
    <col min="9223" max="9223" width="15.42578125" style="387" customWidth="1"/>
    <col min="9224" max="9225" width="15.140625" style="387" customWidth="1"/>
    <col min="9226" max="9470" width="9.140625" style="387"/>
    <col min="9471" max="9471" width="0" style="387" hidden="1" customWidth="1"/>
    <col min="9472" max="9472" width="5.140625" style="387" customWidth="1"/>
    <col min="9473" max="9473" width="25.85546875" style="387" customWidth="1"/>
    <col min="9474" max="9474" width="15.85546875" style="387" customWidth="1"/>
    <col min="9475" max="9475" width="14.5703125" style="387" customWidth="1"/>
    <col min="9476" max="9476" width="15" style="387" customWidth="1"/>
    <col min="9477" max="9477" width="11.140625" style="387" customWidth="1"/>
    <col min="9478" max="9478" width="17" style="387" customWidth="1"/>
    <col min="9479" max="9479" width="15.42578125" style="387" customWidth="1"/>
    <col min="9480" max="9481" width="15.140625" style="387" customWidth="1"/>
    <col min="9482" max="9726" width="9.140625" style="387"/>
    <col min="9727" max="9727" width="0" style="387" hidden="1" customWidth="1"/>
    <col min="9728" max="9728" width="5.140625" style="387" customWidth="1"/>
    <col min="9729" max="9729" width="25.85546875" style="387" customWidth="1"/>
    <col min="9730" max="9730" width="15.85546875" style="387" customWidth="1"/>
    <col min="9731" max="9731" width="14.5703125" style="387" customWidth="1"/>
    <col min="9732" max="9732" width="15" style="387" customWidth="1"/>
    <col min="9733" max="9733" width="11.140625" style="387" customWidth="1"/>
    <col min="9734" max="9734" width="17" style="387" customWidth="1"/>
    <col min="9735" max="9735" width="15.42578125" style="387" customWidth="1"/>
    <col min="9736" max="9737" width="15.140625" style="387" customWidth="1"/>
    <col min="9738" max="9982" width="9.140625" style="387"/>
    <col min="9983" max="9983" width="0" style="387" hidden="1" customWidth="1"/>
    <col min="9984" max="9984" width="5.140625" style="387" customWidth="1"/>
    <col min="9985" max="9985" width="25.85546875" style="387" customWidth="1"/>
    <col min="9986" max="9986" width="15.85546875" style="387" customWidth="1"/>
    <col min="9987" max="9987" width="14.5703125" style="387" customWidth="1"/>
    <col min="9988" max="9988" width="15" style="387" customWidth="1"/>
    <col min="9989" max="9989" width="11.140625" style="387" customWidth="1"/>
    <col min="9990" max="9990" width="17" style="387" customWidth="1"/>
    <col min="9991" max="9991" width="15.42578125" style="387" customWidth="1"/>
    <col min="9992" max="9993" width="15.140625" style="387" customWidth="1"/>
    <col min="9994" max="10238" width="9.140625" style="387"/>
    <col min="10239" max="10239" width="0" style="387" hidden="1" customWidth="1"/>
    <col min="10240" max="10240" width="5.140625" style="387" customWidth="1"/>
    <col min="10241" max="10241" width="25.85546875" style="387" customWidth="1"/>
    <col min="10242" max="10242" width="15.85546875" style="387" customWidth="1"/>
    <col min="10243" max="10243" width="14.5703125" style="387" customWidth="1"/>
    <col min="10244" max="10244" width="15" style="387" customWidth="1"/>
    <col min="10245" max="10245" width="11.140625" style="387" customWidth="1"/>
    <col min="10246" max="10246" width="17" style="387" customWidth="1"/>
    <col min="10247" max="10247" width="15.42578125" style="387" customWidth="1"/>
    <col min="10248" max="10249" width="15.140625" style="387" customWidth="1"/>
    <col min="10250" max="10494" width="9.140625" style="387"/>
    <col min="10495" max="10495" width="0" style="387" hidden="1" customWidth="1"/>
    <col min="10496" max="10496" width="5.140625" style="387" customWidth="1"/>
    <col min="10497" max="10497" width="25.85546875" style="387" customWidth="1"/>
    <col min="10498" max="10498" width="15.85546875" style="387" customWidth="1"/>
    <col min="10499" max="10499" width="14.5703125" style="387" customWidth="1"/>
    <col min="10500" max="10500" width="15" style="387" customWidth="1"/>
    <col min="10501" max="10501" width="11.140625" style="387" customWidth="1"/>
    <col min="10502" max="10502" width="17" style="387" customWidth="1"/>
    <col min="10503" max="10503" width="15.42578125" style="387" customWidth="1"/>
    <col min="10504" max="10505" width="15.140625" style="387" customWidth="1"/>
    <col min="10506" max="10750" width="9.140625" style="387"/>
    <col min="10751" max="10751" width="0" style="387" hidden="1" customWidth="1"/>
    <col min="10752" max="10752" width="5.140625" style="387" customWidth="1"/>
    <col min="10753" max="10753" width="25.85546875" style="387" customWidth="1"/>
    <col min="10754" max="10754" width="15.85546875" style="387" customWidth="1"/>
    <col min="10755" max="10755" width="14.5703125" style="387" customWidth="1"/>
    <col min="10756" max="10756" width="15" style="387" customWidth="1"/>
    <col min="10757" max="10757" width="11.140625" style="387" customWidth="1"/>
    <col min="10758" max="10758" width="17" style="387" customWidth="1"/>
    <col min="10759" max="10759" width="15.42578125" style="387" customWidth="1"/>
    <col min="10760" max="10761" width="15.140625" style="387" customWidth="1"/>
    <col min="10762" max="11006" width="9.140625" style="387"/>
    <col min="11007" max="11007" width="0" style="387" hidden="1" customWidth="1"/>
    <col min="11008" max="11008" width="5.140625" style="387" customWidth="1"/>
    <col min="11009" max="11009" width="25.85546875" style="387" customWidth="1"/>
    <col min="11010" max="11010" width="15.85546875" style="387" customWidth="1"/>
    <col min="11011" max="11011" width="14.5703125" style="387" customWidth="1"/>
    <col min="11012" max="11012" width="15" style="387" customWidth="1"/>
    <col min="11013" max="11013" width="11.140625" style="387" customWidth="1"/>
    <col min="11014" max="11014" width="17" style="387" customWidth="1"/>
    <col min="11015" max="11015" width="15.42578125" style="387" customWidth="1"/>
    <col min="11016" max="11017" width="15.140625" style="387" customWidth="1"/>
    <col min="11018" max="11262" width="9.140625" style="387"/>
    <col min="11263" max="11263" width="0" style="387" hidden="1" customWidth="1"/>
    <col min="11264" max="11264" width="5.140625" style="387" customWidth="1"/>
    <col min="11265" max="11265" width="25.85546875" style="387" customWidth="1"/>
    <col min="11266" max="11266" width="15.85546875" style="387" customWidth="1"/>
    <col min="11267" max="11267" width="14.5703125" style="387" customWidth="1"/>
    <col min="11268" max="11268" width="15" style="387" customWidth="1"/>
    <col min="11269" max="11269" width="11.140625" style="387" customWidth="1"/>
    <col min="11270" max="11270" width="17" style="387" customWidth="1"/>
    <col min="11271" max="11271" width="15.42578125" style="387" customWidth="1"/>
    <col min="11272" max="11273" width="15.140625" style="387" customWidth="1"/>
    <col min="11274" max="11518" width="9.140625" style="387"/>
    <col min="11519" max="11519" width="0" style="387" hidden="1" customWidth="1"/>
    <col min="11520" max="11520" width="5.140625" style="387" customWidth="1"/>
    <col min="11521" max="11521" width="25.85546875" style="387" customWidth="1"/>
    <col min="11522" max="11522" width="15.85546875" style="387" customWidth="1"/>
    <col min="11523" max="11523" width="14.5703125" style="387" customWidth="1"/>
    <col min="11524" max="11524" width="15" style="387" customWidth="1"/>
    <col min="11525" max="11525" width="11.140625" style="387" customWidth="1"/>
    <col min="11526" max="11526" width="17" style="387" customWidth="1"/>
    <col min="11527" max="11527" width="15.42578125" style="387" customWidth="1"/>
    <col min="11528" max="11529" width="15.140625" style="387" customWidth="1"/>
    <col min="11530" max="11774" width="9.140625" style="387"/>
    <col min="11775" max="11775" width="0" style="387" hidden="1" customWidth="1"/>
    <col min="11776" max="11776" width="5.140625" style="387" customWidth="1"/>
    <col min="11777" max="11777" width="25.85546875" style="387" customWidth="1"/>
    <col min="11778" max="11778" width="15.85546875" style="387" customWidth="1"/>
    <col min="11779" max="11779" width="14.5703125" style="387" customWidth="1"/>
    <col min="11780" max="11780" width="15" style="387" customWidth="1"/>
    <col min="11781" max="11781" width="11.140625" style="387" customWidth="1"/>
    <col min="11782" max="11782" width="17" style="387" customWidth="1"/>
    <col min="11783" max="11783" width="15.42578125" style="387" customWidth="1"/>
    <col min="11784" max="11785" width="15.140625" style="387" customWidth="1"/>
    <col min="11786" max="12030" width="9.140625" style="387"/>
    <col min="12031" max="12031" width="0" style="387" hidden="1" customWidth="1"/>
    <col min="12032" max="12032" width="5.140625" style="387" customWidth="1"/>
    <col min="12033" max="12033" width="25.85546875" style="387" customWidth="1"/>
    <col min="12034" max="12034" width="15.85546875" style="387" customWidth="1"/>
    <col min="12035" max="12035" width="14.5703125" style="387" customWidth="1"/>
    <col min="12036" max="12036" width="15" style="387" customWidth="1"/>
    <col min="12037" max="12037" width="11.140625" style="387" customWidth="1"/>
    <col min="12038" max="12038" width="17" style="387" customWidth="1"/>
    <col min="12039" max="12039" width="15.42578125" style="387" customWidth="1"/>
    <col min="12040" max="12041" width="15.140625" style="387" customWidth="1"/>
    <col min="12042" max="12286" width="9.140625" style="387"/>
    <col min="12287" max="12287" width="0" style="387" hidden="1" customWidth="1"/>
    <col min="12288" max="12288" width="5.140625" style="387" customWidth="1"/>
    <col min="12289" max="12289" width="25.85546875" style="387" customWidth="1"/>
    <col min="12290" max="12290" width="15.85546875" style="387" customWidth="1"/>
    <col min="12291" max="12291" width="14.5703125" style="387" customWidth="1"/>
    <col min="12292" max="12292" width="15" style="387" customWidth="1"/>
    <col min="12293" max="12293" width="11.140625" style="387" customWidth="1"/>
    <col min="12294" max="12294" width="17" style="387" customWidth="1"/>
    <col min="12295" max="12295" width="15.42578125" style="387" customWidth="1"/>
    <col min="12296" max="12297" width="15.140625" style="387" customWidth="1"/>
    <col min="12298" max="12542" width="9.140625" style="387"/>
    <col min="12543" max="12543" width="0" style="387" hidden="1" customWidth="1"/>
    <col min="12544" max="12544" width="5.140625" style="387" customWidth="1"/>
    <col min="12545" max="12545" width="25.85546875" style="387" customWidth="1"/>
    <col min="12546" max="12546" width="15.85546875" style="387" customWidth="1"/>
    <col min="12547" max="12547" width="14.5703125" style="387" customWidth="1"/>
    <col min="12548" max="12548" width="15" style="387" customWidth="1"/>
    <col min="12549" max="12549" width="11.140625" style="387" customWidth="1"/>
    <col min="12550" max="12550" width="17" style="387" customWidth="1"/>
    <col min="12551" max="12551" width="15.42578125" style="387" customWidth="1"/>
    <col min="12552" max="12553" width="15.140625" style="387" customWidth="1"/>
    <col min="12554" max="12798" width="9.140625" style="387"/>
    <col min="12799" max="12799" width="0" style="387" hidden="1" customWidth="1"/>
    <col min="12800" max="12800" width="5.140625" style="387" customWidth="1"/>
    <col min="12801" max="12801" width="25.85546875" style="387" customWidth="1"/>
    <col min="12802" max="12802" width="15.85546875" style="387" customWidth="1"/>
    <col min="12803" max="12803" width="14.5703125" style="387" customWidth="1"/>
    <col min="12804" max="12804" width="15" style="387" customWidth="1"/>
    <col min="12805" max="12805" width="11.140625" style="387" customWidth="1"/>
    <col min="12806" max="12806" width="17" style="387" customWidth="1"/>
    <col min="12807" max="12807" width="15.42578125" style="387" customWidth="1"/>
    <col min="12808" max="12809" width="15.140625" style="387" customWidth="1"/>
    <col min="12810" max="13054" width="9.140625" style="387"/>
    <col min="13055" max="13055" width="0" style="387" hidden="1" customWidth="1"/>
    <col min="13056" max="13056" width="5.140625" style="387" customWidth="1"/>
    <col min="13057" max="13057" width="25.85546875" style="387" customWidth="1"/>
    <col min="13058" max="13058" width="15.85546875" style="387" customWidth="1"/>
    <col min="13059" max="13059" width="14.5703125" style="387" customWidth="1"/>
    <col min="13060" max="13060" width="15" style="387" customWidth="1"/>
    <col min="13061" max="13061" width="11.140625" style="387" customWidth="1"/>
    <col min="13062" max="13062" width="17" style="387" customWidth="1"/>
    <col min="13063" max="13063" width="15.42578125" style="387" customWidth="1"/>
    <col min="13064" max="13065" width="15.140625" style="387" customWidth="1"/>
    <col min="13066" max="13310" width="9.140625" style="387"/>
    <col min="13311" max="13311" width="0" style="387" hidden="1" customWidth="1"/>
    <col min="13312" max="13312" width="5.140625" style="387" customWidth="1"/>
    <col min="13313" max="13313" width="25.85546875" style="387" customWidth="1"/>
    <col min="13314" max="13314" width="15.85546875" style="387" customWidth="1"/>
    <col min="13315" max="13315" width="14.5703125" style="387" customWidth="1"/>
    <col min="13316" max="13316" width="15" style="387" customWidth="1"/>
    <col min="13317" max="13317" width="11.140625" style="387" customWidth="1"/>
    <col min="13318" max="13318" width="17" style="387" customWidth="1"/>
    <col min="13319" max="13319" width="15.42578125" style="387" customWidth="1"/>
    <col min="13320" max="13321" width="15.140625" style="387" customWidth="1"/>
    <col min="13322" max="13566" width="9.140625" style="387"/>
    <col min="13567" max="13567" width="0" style="387" hidden="1" customWidth="1"/>
    <col min="13568" max="13568" width="5.140625" style="387" customWidth="1"/>
    <col min="13569" max="13569" width="25.85546875" style="387" customWidth="1"/>
    <col min="13570" max="13570" width="15.85546875" style="387" customWidth="1"/>
    <col min="13571" max="13571" width="14.5703125" style="387" customWidth="1"/>
    <col min="13572" max="13572" width="15" style="387" customWidth="1"/>
    <col min="13573" max="13573" width="11.140625" style="387" customWidth="1"/>
    <col min="13574" max="13574" width="17" style="387" customWidth="1"/>
    <col min="13575" max="13575" width="15.42578125" style="387" customWidth="1"/>
    <col min="13576" max="13577" width="15.140625" style="387" customWidth="1"/>
    <col min="13578" max="13822" width="9.140625" style="387"/>
    <col min="13823" max="13823" width="0" style="387" hidden="1" customWidth="1"/>
    <col min="13824" max="13824" width="5.140625" style="387" customWidth="1"/>
    <col min="13825" max="13825" width="25.85546875" style="387" customWidth="1"/>
    <col min="13826" max="13826" width="15.85546875" style="387" customWidth="1"/>
    <col min="13827" max="13827" width="14.5703125" style="387" customWidth="1"/>
    <col min="13828" max="13828" width="15" style="387" customWidth="1"/>
    <col min="13829" max="13829" width="11.140625" style="387" customWidth="1"/>
    <col min="13830" max="13830" width="17" style="387" customWidth="1"/>
    <col min="13831" max="13831" width="15.42578125" style="387" customWidth="1"/>
    <col min="13832" max="13833" width="15.140625" style="387" customWidth="1"/>
    <col min="13834" max="14078" width="9.140625" style="387"/>
    <col min="14079" max="14079" width="0" style="387" hidden="1" customWidth="1"/>
    <col min="14080" max="14080" width="5.140625" style="387" customWidth="1"/>
    <col min="14081" max="14081" width="25.85546875" style="387" customWidth="1"/>
    <col min="14082" max="14082" width="15.85546875" style="387" customWidth="1"/>
    <col min="14083" max="14083" width="14.5703125" style="387" customWidth="1"/>
    <col min="14084" max="14084" width="15" style="387" customWidth="1"/>
    <col min="14085" max="14085" width="11.140625" style="387" customWidth="1"/>
    <col min="14086" max="14086" width="17" style="387" customWidth="1"/>
    <col min="14087" max="14087" width="15.42578125" style="387" customWidth="1"/>
    <col min="14088" max="14089" width="15.140625" style="387" customWidth="1"/>
    <col min="14090" max="14334" width="9.140625" style="387"/>
    <col min="14335" max="14335" width="0" style="387" hidden="1" customWidth="1"/>
    <col min="14336" max="14336" width="5.140625" style="387" customWidth="1"/>
    <col min="14337" max="14337" width="25.85546875" style="387" customWidth="1"/>
    <col min="14338" max="14338" width="15.85546875" style="387" customWidth="1"/>
    <col min="14339" max="14339" width="14.5703125" style="387" customWidth="1"/>
    <col min="14340" max="14340" width="15" style="387" customWidth="1"/>
    <col min="14341" max="14341" width="11.140625" style="387" customWidth="1"/>
    <col min="14342" max="14342" width="17" style="387" customWidth="1"/>
    <col min="14343" max="14343" width="15.42578125" style="387" customWidth="1"/>
    <col min="14344" max="14345" width="15.140625" style="387" customWidth="1"/>
    <col min="14346" max="14590" width="9.140625" style="387"/>
    <col min="14591" max="14591" width="0" style="387" hidden="1" customWidth="1"/>
    <col min="14592" max="14592" width="5.140625" style="387" customWidth="1"/>
    <col min="14593" max="14593" width="25.85546875" style="387" customWidth="1"/>
    <col min="14594" max="14594" width="15.85546875" style="387" customWidth="1"/>
    <col min="14595" max="14595" width="14.5703125" style="387" customWidth="1"/>
    <col min="14596" max="14596" width="15" style="387" customWidth="1"/>
    <col min="14597" max="14597" width="11.140625" style="387" customWidth="1"/>
    <col min="14598" max="14598" width="17" style="387" customWidth="1"/>
    <col min="14599" max="14599" width="15.42578125" style="387" customWidth="1"/>
    <col min="14600" max="14601" width="15.140625" style="387" customWidth="1"/>
    <col min="14602" max="14846" width="9.140625" style="387"/>
    <col min="14847" max="14847" width="0" style="387" hidden="1" customWidth="1"/>
    <col min="14848" max="14848" width="5.140625" style="387" customWidth="1"/>
    <col min="14849" max="14849" width="25.85546875" style="387" customWidth="1"/>
    <col min="14850" max="14850" width="15.85546875" style="387" customWidth="1"/>
    <col min="14851" max="14851" width="14.5703125" style="387" customWidth="1"/>
    <col min="14852" max="14852" width="15" style="387" customWidth="1"/>
    <col min="14853" max="14853" width="11.140625" style="387" customWidth="1"/>
    <col min="14854" max="14854" width="17" style="387" customWidth="1"/>
    <col min="14855" max="14855" width="15.42578125" style="387" customWidth="1"/>
    <col min="14856" max="14857" width="15.140625" style="387" customWidth="1"/>
    <col min="14858" max="15102" width="9.140625" style="387"/>
    <col min="15103" max="15103" width="0" style="387" hidden="1" customWidth="1"/>
    <col min="15104" max="15104" width="5.140625" style="387" customWidth="1"/>
    <col min="15105" max="15105" width="25.85546875" style="387" customWidth="1"/>
    <col min="15106" max="15106" width="15.85546875" style="387" customWidth="1"/>
    <col min="15107" max="15107" width="14.5703125" style="387" customWidth="1"/>
    <col min="15108" max="15108" width="15" style="387" customWidth="1"/>
    <col min="15109" max="15109" width="11.140625" style="387" customWidth="1"/>
    <col min="15110" max="15110" width="17" style="387" customWidth="1"/>
    <col min="15111" max="15111" width="15.42578125" style="387" customWidth="1"/>
    <col min="15112" max="15113" width="15.140625" style="387" customWidth="1"/>
    <col min="15114" max="15358" width="9.140625" style="387"/>
    <col min="15359" max="15359" width="0" style="387" hidden="1" customWidth="1"/>
    <col min="15360" max="15360" width="5.140625" style="387" customWidth="1"/>
    <col min="15361" max="15361" width="25.85546875" style="387" customWidth="1"/>
    <col min="15362" max="15362" width="15.85546875" style="387" customWidth="1"/>
    <col min="15363" max="15363" width="14.5703125" style="387" customWidth="1"/>
    <col min="15364" max="15364" width="15" style="387" customWidth="1"/>
    <col min="15365" max="15365" width="11.140625" style="387" customWidth="1"/>
    <col min="15366" max="15366" width="17" style="387" customWidth="1"/>
    <col min="15367" max="15367" width="15.42578125" style="387" customWidth="1"/>
    <col min="15368" max="15369" width="15.140625" style="387" customWidth="1"/>
    <col min="15370" max="15614" width="9.140625" style="387"/>
    <col min="15615" max="15615" width="0" style="387" hidden="1" customWidth="1"/>
    <col min="15616" max="15616" width="5.140625" style="387" customWidth="1"/>
    <col min="15617" max="15617" width="25.85546875" style="387" customWidth="1"/>
    <col min="15618" max="15618" width="15.85546875" style="387" customWidth="1"/>
    <col min="15619" max="15619" width="14.5703125" style="387" customWidth="1"/>
    <col min="15620" max="15620" width="15" style="387" customWidth="1"/>
    <col min="15621" max="15621" width="11.140625" style="387" customWidth="1"/>
    <col min="15622" max="15622" width="17" style="387" customWidth="1"/>
    <col min="15623" max="15623" width="15.42578125" style="387" customWidth="1"/>
    <col min="15624" max="15625" width="15.140625" style="387" customWidth="1"/>
    <col min="15626" max="15870" width="9.140625" style="387"/>
    <col min="15871" max="15871" width="0" style="387" hidden="1" customWidth="1"/>
    <col min="15872" max="15872" width="5.140625" style="387" customWidth="1"/>
    <col min="15873" max="15873" width="25.85546875" style="387" customWidth="1"/>
    <col min="15874" max="15874" width="15.85546875" style="387" customWidth="1"/>
    <col min="15875" max="15875" width="14.5703125" style="387" customWidth="1"/>
    <col min="15876" max="15876" width="15" style="387" customWidth="1"/>
    <col min="15877" max="15877" width="11.140625" style="387" customWidth="1"/>
    <col min="15878" max="15878" width="17" style="387" customWidth="1"/>
    <col min="15879" max="15879" width="15.42578125" style="387" customWidth="1"/>
    <col min="15880" max="15881" width="15.140625" style="387" customWidth="1"/>
    <col min="15882" max="16126" width="9.140625" style="387"/>
    <col min="16127" max="16127" width="0" style="387" hidden="1" customWidth="1"/>
    <col min="16128" max="16128" width="5.140625" style="387" customWidth="1"/>
    <col min="16129" max="16129" width="25.85546875" style="387" customWidth="1"/>
    <col min="16130" max="16130" width="15.85546875" style="387" customWidth="1"/>
    <col min="16131" max="16131" width="14.5703125" style="387" customWidth="1"/>
    <col min="16132" max="16132" width="15" style="387" customWidth="1"/>
    <col min="16133" max="16133" width="11.140625" style="387" customWidth="1"/>
    <col min="16134" max="16134" width="17" style="387" customWidth="1"/>
    <col min="16135" max="16135" width="15.42578125" style="387" customWidth="1"/>
    <col min="16136" max="16137" width="15.140625" style="387" customWidth="1"/>
    <col min="16138" max="16384" width="9.140625" style="387"/>
  </cols>
  <sheetData>
    <row r="1" spans="1:10" ht="24" customHeight="1">
      <c r="B1" s="458" t="s">
        <v>98</v>
      </c>
      <c r="C1" s="458"/>
      <c r="D1" s="458"/>
      <c r="E1" s="458"/>
      <c r="F1" s="458"/>
      <c r="G1" s="458"/>
      <c r="H1" s="458"/>
      <c r="I1" s="458"/>
    </row>
    <row r="2" spans="1:10" ht="24" customHeight="1">
      <c r="B2" s="458" t="s">
        <v>248</v>
      </c>
      <c r="C2" s="458"/>
      <c r="D2" s="458"/>
      <c r="E2" s="458"/>
      <c r="F2" s="458"/>
      <c r="G2" s="458"/>
      <c r="H2" s="458"/>
      <c r="I2" s="458"/>
    </row>
    <row r="3" spans="1:10" ht="42" customHeight="1">
      <c r="B3" s="459" t="s">
        <v>240</v>
      </c>
      <c r="C3" s="459"/>
      <c r="D3" s="459"/>
      <c r="E3" s="459"/>
      <c r="F3" s="459"/>
      <c r="G3" s="459"/>
      <c r="H3" s="459"/>
      <c r="I3" s="459"/>
    </row>
    <row r="4" spans="1:10" ht="27.75" customHeight="1">
      <c r="B4" s="460" t="s">
        <v>249</v>
      </c>
      <c r="C4" s="460"/>
      <c r="D4" s="460"/>
      <c r="E4" s="460"/>
      <c r="F4" s="460"/>
      <c r="G4" s="460"/>
      <c r="H4" s="460"/>
      <c r="I4" s="460"/>
    </row>
    <row r="6" spans="1:10" s="389" customFormat="1" ht="98.25" customHeight="1">
      <c r="B6" s="388" t="s">
        <v>3</v>
      </c>
      <c r="C6" s="388" t="s">
        <v>241</v>
      </c>
      <c r="D6" s="388" t="s">
        <v>247</v>
      </c>
      <c r="E6" s="388" t="s">
        <v>246</v>
      </c>
      <c r="F6" s="388" t="s">
        <v>242</v>
      </c>
      <c r="G6" s="388" t="s">
        <v>243</v>
      </c>
      <c r="H6" s="388" t="s">
        <v>245</v>
      </c>
      <c r="I6" s="388" t="s">
        <v>244</v>
      </c>
    </row>
    <row r="7" spans="1:10" ht="96" customHeight="1">
      <c r="B7" s="396">
        <v>1</v>
      </c>
      <c r="C7" s="390" t="s">
        <v>250</v>
      </c>
      <c r="D7" s="396" t="s">
        <v>251</v>
      </c>
      <c r="E7" s="396" t="s">
        <v>260</v>
      </c>
      <c r="F7" s="396">
        <v>19</v>
      </c>
      <c r="G7" s="396" t="s">
        <v>252</v>
      </c>
      <c r="H7" s="391">
        <v>6460</v>
      </c>
      <c r="I7" s="396" t="s">
        <v>253</v>
      </c>
    </row>
    <row r="8" spans="1:10" ht="29.25" customHeight="1">
      <c r="B8" s="396"/>
      <c r="C8" s="390"/>
      <c r="D8" s="396"/>
      <c r="E8" s="396"/>
      <c r="F8" s="396"/>
      <c r="G8" s="396"/>
      <c r="H8" s="391"/>
      <c r="I8" s="396"/>
    </row>
    <row r="9" spans="1:10" ht="29.25" customHeight="1">
      <c r="B9" s="396"/>
      <c r="C9" s="390"/>
      <c r="D9" s="396"/>
      <c r="E9" s="396"/>
      <c r="F9" s="396"/>
      <c r="G9" s="396"/>
      <c r="H9" s="391"/>
      <c r="I9" s="396"/>
    </row>
    <row r="10" spans="1:10" ht="29.25" customHeight="1">
      <c r="B10" s="396"/>
      <c r="C10" s="390"/>
      <c r="D10" s="396"/>
      <c r="E10" s="396"/>
      <c r="F10" s="396"/>
      <c r="G10" s="396"/>
      <c r="H10" s="391"/>
      <c r="I10" s="396"/>
    </row>
    <row r="11" spans="1:10" ht="29.25" customHeight="1">
      <c r="B11" s="396"/>
      <c r="C11" s="390"/>
      <c r="D11" s="396"/>
      <c r="E11" s="396"/>
      <c r="F11" s="396"/>
      <c r="G11" s="396"/>
      <c r="H11" s="391"/>
      <c r="I11" s="396"/>
    </row>
    <row r="12" spans="1:10" s="393" customFormat="1" ht="29.25" customHeight="1">
      <c r="B12" s="394"/>
      <c r="C12" s="394" t="s">
        <v>199</v>
      </c>
      <c r="D12" s="394"/>
      <c r="E12" s="394"/>
      <c r="F12" s="395">
        <f>SUM(F7:F11)</f>
        <v>19</v>
      </c>
      <c r="G12" s="394"/>
      <c r="H12" s="395">
        <f>SUM(H7:H11)</f>
        <v>6460</v>
      </c>
      <c r="I12" s="394"/>
    </row>
    <row r="13" spans="1:10" s="392" customFormat="1" ht="18" customHeight="1"/>
    <row r="14" spans="1:10" ht="17.25" customHeight="1">
      <c r="B14" s="392"/>
      <c r="C14" s="392"/>
      <c r="D14" s="392"/>
      <c r="E14" s="392"/>
      <c r="F14" s="392"/>
      <c r="G14" s="392"/>
      <c r="H14" s="392"/>
      <c r="I14" s="392"/>
    </row>
    <row r="15" spans="1:10" s="264" customFormat="1" ht="32.25" customHeight="1">
      <c r="A15" s="277"/>
      <c r="B15" s="398" t="s">
        <v>2</v>
      </c>
      <c r="C15" s="278"/>
      <c r="D15" s="279"/>
      <c r="E15" s="280"/>
      <c r="F15" s="411" t="s">
        <v>258</v>
      </c>
      <c r="G15" s="411"/>
      <c r="H15" s="281"/>
      <c r="I15" s="277"/>
      <c r="J15" s="277"/>
    </row>
    <row r="16" spans="1:10" s="256" customFormat="1" ht="15.75">
      <c r="B16" s="259"/>
      <c r="C16" s="259"/>
      <c r="D16" s="287" t="s">
        <v>153</v>
      </c>
      <c r="E16" s="283"/>
      <c r="F16" s="435" t="s">
        <v>154</v>
      </c>
      <c r="G16" s="435"/>
      <c r="H16" s="260"/>
    </row>
    <row r="17" spans="2:8" s="264" customFormat="1" ht="33.75" customHeight="1">
      <c r="B17" s="265" t="s">
        <v>6</v>
      </c>
      <c r="C17" s="265"/>
      <c r="D17" s="284"/>
      <c r="E17" s="285"/>
      <c r="F17" s="426" t="s">
        <v>259</v>
      </c>
      <c r="G17" s="426"/>
      <c r="H17" s="286"/>
    </row>
    <row r="18" spans="2:8" s="256" customFormat="1" ht="15.75">
      <c r="C18" s="258"/>
      <c r="D18" s="287" t="s">
        <v>153</v>
      </c>
      <c r="E18" s="283"/>
      <c r="F18" s="435" t="s">
        <v>154</v>
      </c>
      <c r="G18" s="435"/>
      <c r="H18" s="260"/>
    </row>
    <row r="19" spans="2:8" s="257" customFormat="1" ht="15">
      <c r="C19" s="397" t="s">
        <v>1</v>
      </c>
      <c r="D19" s="261"/>
    </row>
  </sheetData>
  <mergeCells count="8">
    <mergeCell ref="F16:G16"/>
    <mergeCell ref="F17:G17"/>
    <mergeCell ref="F18:G18"/>
    <mergeCell ref="B1:I1"/>
    <mergeCell ref="B2:I2"/>
    <mergeCell ref="B3:I3"/>
    <mergeCell ref="B4:I4"/>
    <mergeCell ref="F15:G15"/>
  </mergeCells>
  <pageMargins left="0.2" right="0.2" top="0.27" bottom="0.35" header="0.19" footer="0.19"/>
  <pageSetup paperSize="9" orientation="landscape" r:id="rId1"/>
  <headerFooter alignWithMargins="0"/>
  <rowBreaks count="2" manualBreakCount="2">
    <brk id="26" max="10" man="1"/>
    <brk id="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Ekamutner ev caxser</vt:lpstr>
      <vt:lpstr>Dramakan hosqer</vt:lpstr>
      <vt:lpstr>Ekamutneri hamematakan</vt:lpstr>
      <vt:lpstr>Dramakani hamematakan</vt:lpstr>
      <vt:lpstr>Deb. ev kreditor</vt:lpstr>
      <vt:lpstr>Ashkhatavardz</vt:lpstr>
      <vt:lpstr>Komunal </vt:lpstr>
      <vt:lpstr>Vardzakalutyun</vt:lpstr>
      <vt:lpstr>Ashkhatavardz!Область_печати</vt:lpstr>
      <vt:lpstr>'Deb. ev kreditor'!Область_печати</vt:lpstr>
      <vt:lpstr>'Dramakan hosqer'!Область_печати</vt:lpstr>
      <vt:lpstr>'Dramakani hamematakan'!Область_печати</vt:lpstr>
      <vt:lpstr>'Ekamutner ev caxser'!Область_печати</vt:lpstr>
      <vt:lpstr>'Ekamutneri hamematakan'!Область_печати</vt:lpstr>
      <vt:lpstr>'Komunal '!Область_печати</vt:lpstr>
      <vt:lpstr>Vardzakalutyun!Область_печати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116school</cp:lastModifiedBy>
  <cp:lastPrinted>2018-04-09T06:23:02Z</cp:lastPrinted>
  <dcterms:created xsi:type="dcterms:W3CDTF">1996-10-14T23:33:28Z</dcterms:created>
  <dcterms:modified xsi:type="dcterms:W3CDTF">2018-11-21T09:47:10Z</dcterms:modified>
</cp:coreProperties>
</file>